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D:\MyCiTi\2025\NOVEMBER 2025\Festive Season\2025-2026\Final\Silwerstroom\"/>
    </mc:Choice>
  </mc:AlternateContent>
  <xr:revisionPtr revIDLastSave="0" documentId="13_ncr:1_{2947F667-DC6E-4CF1-986F-F79CB234C5E6}" xr6:coauthVersionLast="47" xr6:coauthVersionMax="47" xr10:uidLastSave="{00000000-0000-0000-0000-000000000000}"/>
  <bookViews>
    <workbookView xWindow="-120" yWindow="-16320" windowWidth="29040" windowHeight="15720" firstSheet="1" activeTab="1" xr2:uid="{00000000-000D-0000-FFFF-FFFF00000000}"/>
  </bookViews>
  <sheets>
    <sheet name="Input" sheetId="3" state="hidden" r:id="rId1"/>
    <sheet name="247" sheetId="1" r:id="rId2"/>
  </sheets>
  <definedNames>
    <definedName name="_xlnm.Print_Area" localSheetId="1">'247'!$A$1:$L$96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LpuKpf7eqJRSM7ZIwAsVAmlN9iHG9SO1zvgUB6RnAQ="/>
    </ext>
  </extLst>
</workbook>
</file>

<file path=xl/calcChain.xml><?xml version="1.0" encoding="utf-8"?>
<calcChain xmlns="http://schemas.openxmlformats.org/spreadsheetml/2006/main">
  <c r="F19" i="3" l="1"/>
  <c r="F18" i="3"/>
  <c r="F17" i="3"/>
  <c r="E18" i="3"/>
  <c r="E17" i="3"/>
  <c r="G17" i="3"/>
  <c r="D17" i="3"/>
  <c r="S13" i="3" l="1"/>
  <c r="S14" i="3" s="1"/>
  <c r="S15" i="3" s="1"/>
  <c r="C17" i="3"/>
  <c r="M7" i="3"/>
  <c r="I10" i="3"/>
  <c r="I11" i="3" s="1"/>
  <c r="I12" i="3" s="1"/>
  <c r="I13" i="3" s="1"/>
  <c r="I14" i="3" s="1"/>
  <c r="H10" i="3"/>
  <c r="H11" i="3" s="1"/>
  <c r="H12" i="3" s="1"/>
  <c r="H13" i="3" s="1"/>
  <c r="H14" i="3" s="1"/>
  <c r="G10" i="3"/>
  <c r="G11" i="3" s="1"/>
  <c r="G12" i="3" s="1"/>
  <c r="G13" i="3" s="1"/>
  <c r="G14" i="3" s="1"/>
  <c r="G18" i="3" s="1"/>
  <c r="F10" i="3"/>
  <c r="F11" i="3" s="1"/>
  <c r="F12" i="3" s="1"/>
  <c r="F13" i="3" s="1"/>
  <c r="F14" i="3" s="1"/>
  <c r="E10" i="3"/>
  <c r="E11" i="3" s="1"/>
  <c r="E12" i="3" s="1"/>
  <c r="E13" i="3" s="1"/>
  <c r="E14" i="3" s="1"/>
  <c r="D10" i="3"/>
  <c r="D11" i="3" s="1"/>
  <c r="D12" i="3" s="1"/>
  <c r="D13" i="3" s="1"/>
  <c r="D14" i="3" s="1"/>
  <c r="D18" i="3" s="1"/>
  <c r="B7" i="3"/>
  <c r="B17" i="3" s="1"/>
  <c r="I17" i="3"/>
  <c r="H17" i="3"/>
  <c r="C10" i="3"/>
  <c r="L9" i="3"/>
  <c r="L8" i="3"/>
  <c r="B3" i="1"/>
  <c r="B2" i="1"/>
  <c r="P17" i="3" l="1"/>
  <c r="C11" i="3"/>
  <c r="C12" i="3" s="1"/>
  <c r="C13" i="3" s="1"/>
  <c r="C14" i="3" s="1"/>
  <c r="C18" i="3" s="1"/>
  <c r="L17" i="3"/>
  <c r="K17" i="3"/>
  <c r="B8" i="3"/>
  <c r="B19" i="3"/>
  <c r="B18" i="3"/>
  <c r="H18" i="3"/>
  <c r="H15" i="3"/>
  <c r="I18" i="3"/>
  <c r="I15" i="3"/>
  <c r="E15" i="3"/>
  <c r="E19" i="3" s="1"/>
  <c r="D15" i="3"/>
  <c r="D19" i="3" s="1"/>
  <c r="F15" i="3"/>
  <c r="G15" i="3"/>
  <c r="G19" i="3" s="1"/>
  <c r="L10" i="3"/>
  <c r="L14" i="3" l="1"/>
  <c r="C15" i="3"/>
  <c r="C19" i="3" s="1"/>
  <c r="J17" i="3"/>
  <c r="L18" i="3"/>
  <c r="C16" i="3"/>
  <c r="K9" i="3" s="1"/>
  <c r="H19" i="3"/>
  <c r="H16" i="3"/>
  <c r="I19" i="3"/>
  <c r="I16" i="3"/>
  <c r="G16" i="3"/>
  <c r="F16" i="3"/>
  <c r="D16" i="3"/>
  <c r="E16" i="3"/>
  <c r="L11" i="3"/>
  <c r="K12" i="3"/>
  <c r="L12" i="3"/>
  <c r="L15" i="3" l="1"/>
  <c r="J9" i="3"/>
  <c r="L19" i="3"/>
  <c r="L16" i="3"/>
  <c r="K13" i="3"/>
  <c r="L13" i="3"/>
  <c r="K15" i="3"/>
  <c r="K16" i="3"/>
  <c r="K14" i="3"/>
  <c r="J14" i="3" s="1"/>
  <c r="K10" i="3"/>
  <c r="J10" i="3" s="1"/>
  <c r="K8" i="3"/>
  <c r="J8" i="3" s="1"/>
  <c r="K18" i="3"/>
  <c r="J18" i="3" s="1"/>
  <c r="K19" i="3"/>
  <c r="K11" i="3"/>
  <c r="J11" i="3" s="1"/>
  <c r="J12" i="3"/>
  <c r="J15" i="3" l="1"/>
  <c r="J19" i="3"/>
  <c r="J16" i="3"/>
  <c r="J13" i="3"/>
  <c r="Q17" i="3" l="1"/>
  <c r="Q18" i="3" l="1"/>
  <c r="Q19" i="3" s="1"/>
  <c r="P14" i="3" l="1"/>
  <c r="R13" i="3"/>
  <c r="P15" i="3" l="1"/>
  <c r="R15" i="3" s="1"/>
  <c r="R14" i="3"/>
  <c r="P18" i="3" l="1"/>
  <c r="R17" i="3"/>
  <c r="P19" i="3" l="1"/>
  <c r="R19" i="3" s="1"/>
  <c r="R18" i="3"/>
  <c r="N7" i="3" l="1"/>
</calcChain>
</file>

<file path=xl/sharedStrings.xml><?xml version="1.0" encoding="utf-8"?>
<sst xmlns="http://schemas.openxmlformats.org/spreadsheetml/2006/main" count="216" uniqueCount="156">
  <si>
    <t>Route Name</t>
  </si>
  <si>
    <t>VOC</t>
  </si>
  <si>
    <t>TBRT</t>
  </si>
  <si>
    <t>Bus Type</t>
  </si>
  <si>
    <t>Atlantis Station</t>
  </si>
  <si>
    <t xml:space="preserve">Route </t>
  </si>
  <si>
    <t>Timetable effective</t>
  </si>
  <si>
    <t>DAILY LIVE KMS</t>
  </si>
  <si>
    <t>DAILY POS KMS</t>
  </si>
  <si>
    <t>DAILY TOTAL</t>
  </si>
  <si>
    <t>Mon</t>
  </si>
  <si>
    <t>Tue</t>
  </si>
  <si>
    <t>Wed</t>
  </si>
  <si>
    <t>Thu</t>
  </si>
  <si>
    <t>Fri</t>
  </si>
  <si>
    <t>WKDAY</t>
  </si>
  <si>
    <t>Sat</t>
  </si>
  <si>
    <t>SAT</t>
  </si>
  <si>
    <t>Sun</t>
  </si>
  <si>
    <t>SUN &amp; P/H</t>
  </si>
  <si>
    <t>P/H</t>
  </si>
  <si>
    <t>DAILY LIVE TRIPS</t>
  </si>
  <si>
    <t>TOTAL</t>
  </si>
  <si>
    <t>PEAK BUS</t>
  </si>
  <si>
    <t>KILOMETERS</t>
  </si>
  <si>
    <t>LIVE</t>
  </si>
  <si>
    <t>DEPOT</t>
  </si>
  <si>
    <t>Service Notice</t>
  </si>
  <si>
    <t>12m</t>
  </si>
  <si>
    <t>Silwerstroomstrand - Atlantis</t>
  </si>
  <si>
    <t>Selected days</t>
  </si>
  <si>
    <t xml:space="preserve">dep.  </t>
  </si>
  <si>
    <t>Silwerstroom Gate</t>
  </si>
  <si>
    <t>Silwerstroomstrand</t>
  </si>
  <si>
    <t xml:space="preserve">arr.  </t>
  </si>
  <si>
    <t>Siwerstroom Gate</t>
  </si>
  <si>
    <t>Tsitsikamma</t>
  </si>
  <si>
    <t>Montreal</t>
  </si>
  <si>
    <t>Arion</t>
  </si>
  <si>
    <t>Atlantis Depot to Silwerstroom (Pos)</t>
  </si>
  <si>
    <t>Atlantis to Silwerstroom strand</t>
  </si>
  <si>
    <t>Silwerstroom strand to Atlantis</t>
  </si>
  <si>
    <t>43/3/2/20/1/3 AVN 584</t>
  </si>
  <si>
    <t>Festive Season</t>
  </si>
  <si>
    <t>Starke</t>
  </si>
  <si>
    <t>Dahlia</t>
  </si>
  <si>
    <t>Grosvenor</t>
  </si>
  <si>
    <t>Charel Uys</t>
  </si>
  <si>
    <t>Reygersdal</t>
  </si>
  <si>
    <t>Charel Uys North</t>
  </si>
  <si>
    <t>Atlantis Cemetery</t>
  </si>
  <si>
    <t>Frans</t>
  </si>
  <si>
    <t>Johannes</t>
  </si>
  <si>
    <t>Enon</t>
  </si>
  <si>
    <t>Goedverwacht</t>
  </si>
  <si>
    <t>Paradise</t>
  </si>
  <si>
    <t>Crown</t>
  </si>
  <si>
    <t>Sand</t>
  </si>
  <si>
    <t>09:00</t>
  </si>
  <si>
    <t>13:00</t>
  </si>
  <si>
    <t>09:01</t>
  </si>
  <si>
    <t>13:01</t>
  </si>
  <si>
    <t>09:02</t>
  </si>
  <si>
    <t>13:02</t>
  </si>
  <si>
    <t>09:03</t>
  </si>
  <si>
    <t>13:03</t>
  </si>
  <si>
    <t>09:04</t>
  </si>
  <si>
    <t>13:04</t>
  </si>
  <si>
    <t>09:05</t>
  </si>
  <si>
    <t>13:05</t>
  </si>
  <si>
    <t>09:06</t>
  </si>
  <si>
    <t>13:06</t>
  </si>
  <si>
    <t>09:08</t>
  </si>
  <si>
    <t>13:08</t>
  </si>
  <si>
    <t>09:10</t>
  </si>
  <si>
    <t>13:10</t>
  </si>
  <si>
    <t>09:12</t>
  </si>
  <si>
    <t>13:12</t>
  </si>
  <si>
    <t>09:14</t>
  </si>
  <si>
    <t>13:14</t>
  </si>
  <si>
    <t>09:16</t>
  </si>
  <si>
    <t>13:16</t>
  </si>
  <si>
    <t>09:17</t>
  </si>
  <si>
    <t>13:17</t>
  </si>
  <si>
    <t>09:19</t>
  </si>
  <si>
    <t>13:19</t>
  </si>
  <si>
    <t>09:20</t>
  </si>
  <si>
    <t>13:20</t>
  </si>
  <si>
    <t>09:21</t>
  </si>
  <si>
    <t>13:21</t>
  </si>
  <si>
    <t>09:22</t>
  </si>
  <si>
    <t>13:22</t>
  </si>
  <si>
    <t>09:37</t>
  </si>
  <si>
    <t>13:37</t>
  </si>
  <si>
    <t>09:38</t>
  </si>
  <si>
    <t>13:38</t>
  </si>
  <si>
    <t>18:00</t>
  </si>
  <si>
    <t>09:39</t>
  </si>
  <si>
    <t>13:39</t>
  </si>
  <si>
    <t>18:01</t>
  </si>
  <si>
    <t>09:54</t>
  </si>
  <si>
    <t>13:54</t>
  </si>
  <si>
    <t>18:16</t>
  </si>
  <si>
    <t>09:55</t>
  </si>
  <si>
    <t>13:55</t>
  </si>
  <si>
    <t>18:17</t>
  </si>
  <si>
    <t>09:56</t>
  </si>
  <si>
    <t>13:56</t>
  </si>
  <si>
    <t>18:18</t>
  </si>
  <si>
    <t>09:57</t>
  </si>
  <si>
    <t>13:57</t>
  </si>
  <si>
    <t>18:19</t>
  </si>
  <si>
    <t>09:59</t>
  </si>
  <si>
    <t>13:59</t>
  </si>
  <si>
    <t>18:21</t>
  </si>
  <si>
    <t>10:00</t>
  </si>
  <si>
    <t>14:00</t>
  </si>
  <si>
    <t>18:22</t>
  </si>
  <si>
    <t>10:01</t>
  </si>
  <si>
    <t>14:01</t>
  </si>
  <si>
    <t>18:23</t>
  </si>
  <si>
    <t>10:03</t>
  </si>
  <si>
    <t>14:03</t>
  </si>
  <si>
    <t>18:25</t>
  </si>
  <si>
    <t>10:05</t>
  </si>
  <si>
    <t>14:05</t>
  </si>
  <si>
    <t>18:27</t>
  </si>
  <si>
    <t>10:07</t>
  </si>
  <si>
    <t>14:07</t>
  </si>
  <si>
    <t>18:29</t>
  </si>
  <si>
    <t>10:08</t>
  </si>
  <si>
    <t>14:08</t>
  </si>
  <si>
    <t>18:30</t>
  </si>
  <si>
    <t>10:10</t>
  </si>
  <si>
    <t>14:10</t>
  </si>
  <si>
    <t>18:32</t>
  </si>
  <si>
    <t>10:11</t>
  </si>
  <si>
    <t>14:11</t>
  </si>
  <si>
    <t>18:33</t>
  </si>
  <si>
    <t>10:12</t>
  </si>
  <si>
    <t>14:12</t>
  </si>
  <si>
    <t>18:34</t>
  </si>
  <si>
    <t>10:13</t>
  </si>
  <si>
    <t>14:13</t>
  </si>
  <si>
    <t>18:35</t>
  </si>
  <si>
    <t>10:14</t>
  </si>
  <si>
    <t>14:14</t>
  </si>
  <si>
    <t>18:36</t>
  </si>
  <si>
    <t>10:15</t>
  </si>
  <si>
    <t>14:15</t>
  </si>
  <si>
    <t>10:16</t>
  </si>
  <si>
    <t>14:16</t>
  </si>
  <si>
    <t>17:40</t>
  </si>
  <si>
    <t>Atlantis Depot to Starke (Pos)</t>
  </si>
  <si>
    <t>Starke to Atlantis Depot (Pos)</t>
  </si>
  <si>
    <t>13 Dec 2025 to 4 Jan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</si>
</sst>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  <numFmt numFmtId="167" formatCode="_ * #,##0_ ;_ * \-#,##0_ ;_ * &quot;-&quot;_ ;_ @_ "/>
    <numFmt numFmtId="168" formatCode="_ * #,##0.00_ ;_ * \-#,##0.00_ ;_ * &quot;-&quot;_ ;_ @_ "/>
    <numFmt numFmtId="169" formatCode="_-* #,##0_-;\-* #,##0_-;_-* &quot;-&quot;??_-;_-@_-"/>
    <numFmt numFmtId="170" formatCode="[$-F400]h:mm:ss\ AM/PM"/>
  </numFmts>
  <fonts count="24" x14ac:knownFonts="1">
    <font>
      <sz val="11"/>
      <color theme="1"/>
      <name val="Calibri"/>
      <scheme val="minor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ptos"/>
      <family val="2"/>
    </font>
    <font>
      <sz val="12"/>
      <name val="Aptos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sz val="11"/>
      <color rgb="FF000000"/>
      <name val="Century Gothic"/>
      <family val="2"/>
    </font>
    <font>
      <b/>
      <sz val="11"/>
      <name val="Century Gothic"/>
      <family val="2"/>
    </font>
    <font>
      <b/>
      <sz val="14"/>
      <name val="Century Gothic"/>
      <family val="2"/>
    </font>
    <font>
      <b/>
      <sz val="11"/>
      <color rgb="FF0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92CDDC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4" fillId="0" borderId="1"/>
    <xf numFmtId="0" fontId="3" fillId="0" borderId="1"/>
    <xf numFmtId="0" fontId="5" fillId="2" borderId="1" applyNumberFormat="0" applyBorder="0" applyAlignment="0" applyProtection="0"/>
    <xf numFmtId="0" fontId="6" fillId="0" borderId="1"/>
    <xf numFmtId="0" fontId="6" fillId="0" borderId="1"/>
    <xf numFmtId="9" fontId="7" fillId="0" borderId="0" applyFont="0" applyFill="0" applyBorder="0" applyAlignment="0" applyProtection="0"/>
    <xf numFmtId="0" fontId="8" fillId="3" borderId="1" applyNumberFormat="0" applyBorder="0" applyAlignment="0" applyProtection="0"/>
    <xf numFmtId="0" fontId="2" fillId="0" borderId="1"/>
    <xf numFmtId="0" fontId="5" fillId="2" borderId="0" applyNumberFormat="0" applyBorder="0" applyAlignment="0" applyProtection="0"/>
    <xf numFmtId="0" fontId="2" fillId="0" borderId="1"/>
    <xf numFmtId="0" fontId="2" fillId="0" borderId="1"/>
  </cellStyleXfs>
  <cellXfs count="147">
    <xf numFmtId="0" fontId="0" fillId="0" borderId="0" xfId="0"/>
    <xf numFmtId="0" fontId="9" fillId="0" borderId="0" xfId="0" applyFont="1"/>
    <xf numFmtId="0" fontId="9" fillId="0" borderId="1" xfId="2" applyFont="1" applyAlignment="1">
      <alignment horizontal="left" vertical="center"/>
    </xf>
    <xf numFmtId="0" fontId="10" fillId="0" borderId="1" xfId="1" applyFont="1" applyAlignment="1">
      <alignment vertical="center"/>
    </xf>
    <xf numFmtId="0" fontId="10" fillId="4" borderId="1" xfId="1" applyFont="1" applyFill="1" applyAlignment="1">
      <alignment horizontal="left" vertical="center"/>
    </xf>
    <xf numFmtId="0" fontId="10" fillId="4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5" fontId="10" fillId="4" borderId="1" xfId="1" applyNumberFormat="1" applyFont="1" applyFill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1" xfId="1" applyFont="1" applyAlignment="1">
      <alignment horizontal="left" vertical="center"/>
    </xf>
    <xf numFmtId="0" fontId="10" fillId="0" borderId="1" xfId="8" applyFont="1" applyAlignment="1">
      <alignment horizontal="left" vertical="center"/>
    </xf>
    <xf numFmtId="0" fontId="10" fillId="0" borderId="1" xfId="8" applyFont="1" applyAlignment="1">
      <alignment vertical="center"/>
    </xf>
    <xf numFmtId="0" fontId="10" fillId="4" borderId="1" xfId="1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3" xfId="8" applyFont="1" applyBorder="1" applyAlignment="1">
      <alignment horizontal="left" vertical="center"/>
    </xf>
    <xf numFmtId="0" fontId="10" fillId="4" borderId="4" xfId="8" applyFont="1" applyFill="1" applyBorder="1" applyAlignment="1">
      <alignment horizontal="right" vertical="center" wrapText="1"/>
    </xf>
    <xf numFmtId="0" fontId="10" fillId="4" borderId="5" xfId="8" applyFont="1" applyFill="1" applyBorder="1" applyAlignment="1">
      <alignment horizontal="right" vertical="center" wrapText="1"/>
    </xf>
    <xf numFmtId="0" fontId="10" fillId="4" borderId="5" xfId="8" applyFont="1" applyFill="1" applyBorder="1" applyAlignment="1">
      <alignment horizontal="left" vertical="center" wrapText="1"/>
    </xf>
    <xf numFmtId="0" fontId="10" fillId="0" borderId="4" xfId="8" applyFont="1" applyBorder="1" applyAlignment="1">
      <alignment horizontal="left" vertical="center" wrapText="1"/>
    </xf>
    <xf numFmtId="0" fontId="10" fillId="0" borderId="5" xfId="8" applyFont="1" applyBorder="1" applyAlignment="1">
      <alignment horizontal="center" vertical="center" wrapText="1"/>
    </xf>
    <xf numFmtId="0" fontId="10" fillId="0" borderId="6" xfId="8" applyFont="1" applyBorder="1" applyAlignment="1">
      <alignment horizontal="center" vertical="center" wrapText="1"/>
    </xf>
    <xf numFmtId="167" fontId="10" fillId="0" borderId="3" xfId="9" applyNumberFormat="1" applyFont="1" applyFill="1" applyBorder="1" applyAlignment="1">
      <alignment horizontal="center" vertical="center" wrapText="1"/>
    </xf>
    <xf numFmtId="168" fontId="10" fillId="0" borderId="3" xfId="8" applyNumberFormat="1" applyFont="1" applyBorder="1" applyAlignment="1">
      <alignment horizontal="right" vertical="center"/>
    </xf>
    <xf numFmtId="15" fontId="10" fillId="0" borderId="7" xfId="8" applyNumberFormat="1" applyFont="1" applyBorder="1" applyAlignment="1">
      <alignment horizontal="left" vertical="center"/>
    </xf>
    <xf numFmtId="15" fontId="10" fillId="0" borderId="5" xfId="8" applyNumberFormat="1" applyFont="1" applyBorder="1" applyAlignment="1">
      <alignment horizontal="left" vertical="center"/>
    </xf>
    <xf numFmtId="41" fontId="10" fillId="0" borderId="3" xfId="8" applyNumberFormat="1" applyFont="1" applyBorder="1" applyAlignment="1">
      <alignment horizontal="center" vertical="center"/>
    </xf>
    <xf numFmtId="0" fontId="10" fillId="0" borderId="8" xfId="4" applyFont="1" applyBorder="1" applyAlignment="1">
      <alignment horizontal="left" vertical="center"/>
    </xf>
    <xf numFmtId="0" fontId="10" fillId="0" borderId="11" xfId="4" applyFont="1" applyBorder="1" applyAlignment="1">
      <alignment horizontal="left" vertical="center"/>
    </xf>
    <xf numFmtId="0" fontId="14" fillId="0" borderId="12" xfId="8" applyFont="1" applyBorder="1" applyAlignment="1">
      <alignment vertical="center"/>
    </xf>
    <xf numFmtId="0" fontId="14" fillId="0" borderId="1" xfId="4" applyFont="1" applyAlignment="1">
      <alignment horizontal="center" vertical="center"/>
    </xf>
    <xf numFmtId="0" fontId="10" fillId="0" borderId="12" xfId="4" applyFont="1" applyBorder="1" applyAlignment="1">
      <alignment horizontal="left" vertical="center"/>
    </xf>
    <xf numFmtId="0" fontId="10" fillId="0" borderId="14" xfId="4" applyFont="1" applyBorder="1" applyAlignment="1">
      <alignment horizontal="left" vertical="center"/>
    </xf>
    <xf numFmtId="0" fontId="14" fillId="0" borderId="15" xfId="4" applyFont="1" applyBorder="1" applyAlignment="1">
      <alignment horizontal="left" vertical="center"/>
    </xf>
    <xf numFmtId="0" fontId="10" fillId="0" borderId="11" xfId="5" applyFont="1" applyBorder="1" applyAlignment="1">
      <alignment horizontal="left" vertical="center"/>
    </xf>
    <xf numFmtId="168" fontId="10" fillId="0" borderId="1" xfId="5" applyNumberFormat="1" applyFont="1" applyAlignment="1">
      <alignment horizontal="left" vertical="center"/>
    </xf>
    <xf numFmtId="168" fontId="10" fillId="0" borderId="12" xfId="5" applyNumberFormat="1" applyFont="1" applyBorder="1" applyAlignment="1">
      <alignment horizontal="left" vertical="center"/>
    </xf>
    <xf numFmtId="168" fontId="10" fillId="0" borderId="1" xfId="5" applyNumberFormat="1" applyFont="1" applyAlignment="1">
      <alignment horizontal="center" vertical="center"/>
    </xf>
    <xf numFmtId="168" fontId="10" fillId="0" borderId="13" xfId="5" applyNumberFormat="1" applyFont="1" applyBorder="1" applyAlignment="1">
      <alignment horizontal="center" vertical="center"/>
    </xf>
    <xf numFmtId="0" fontId="10" fillId="0" borderId="11" xfId="8" applyFont="1" applyBorder="1" applyAlignment="1">
      <alignment horizontal="left" vertical="center"/>
    </xf>
    <xf numFmtId="43" fontId="10" fillId="4" borderId="1" xfId="4" applyNumberFormat="1" applyFont="1" applyFill="1" applyAlignment="1">
      <alignment horizontal="left" vertical="center"/>
    </xf>
    <xf numFmtId="43" fontId="10" fillId="0" borderId="13" xfId="4" applyNumberFormat="1" applyFont="1" applyBorder="1" applyAlignment="1">
      <alignment horizontal="left" vertical="center"/>
    </xf>
    <xf numFmtId="43" fontId="10" fillId="0" borderId="13" xfId="8" applyNumberFormat="1" applyFont="1" applyBorder="1" applyAlignment="1">
      <alignment horizontal="center" vertical="center"/>
    </xf>
    <xf numFmtId="43" fontId="10" fillId="0" borderId="13" xfId="4" applyNumberFormat="1" applyFont="1" applyBorder="1" applyAlignment="1">
      <alignment horizontal="center" vertical="center"/>
    </xf>
    <xf numFmtId="168" fontId="10" fillId="0" borderId="16" xfId="4" applyNumberFormat="1" applyFont="1" applyBorder="1" applyAlignment="1">
      <alignment horizontal="left" vertical="center"/>
    </xf>
    <xf numFmtId="0" fontId="10" fillId="0" borderId="15" xfId="4" applyFont="1" applyBorder="1" applyAlignment="1">
      <alignment horizontal="left" vertical="center"/>
    </xf>
    <xf numFmtId="43" fontId="10" fillId="4" borderId="16" xfId="4" applyNumberFormat="1" applyFont="1" applyFill="1" applyBorder="1" applyAlignment="1">
      <alignment horizontal="left" vertical="center"/>
    </xf>
    <xf numFmtId="43" fontId="10" fillId="0" borderId="17" xfId="4" applyNumberFormat="1" applyFont="1" applyBorder="1" applyAlignment="1">
      <alignment horizontal="left" vertical="center"/>
    </xf>
    <xf numFmtId="43" fontId="10" fillId="0" borderId="17" xfId="4" applyNumberFormat="1" applyFont="1" applyBorder="1" applyAlignment="1">
      <alignment horizontal="center" vertical="center"/>
    </xf>
    <xf numFmtId="0" fontId="10" fillId="4" borderId="1" xfId="8" applyFont="1" applyFill="1" applyAlignment="1">
      <alignment horizontal="left" vertical="center"/>
    </xf>
    <xf numFmtId="164" fontId="10" fillId="4" borderId="4" xfId="8" applyNumberFormat="1" applyFont="1" applyFill="1" applyBorder="1" applyAlignment="1">
      <alignment horizontal="right" vertical="center"/>
    </xf>
    <xf numFmtId="164" fontId="10" fillId="4" borderId="5" xfId="8" applyNumberFormat="1" applyFont="1" applyFill="1" applyBorder="1" applyAlignment="1">
      <alignment horizontal="right" vertical="center"/>
    </xf>
    <xf numFmtId="164" fontId="10" fillId="4" borderId="5" xfId="8" applyNumberFormat="1" applyFont="1" applyFill="1" applyBorder="1" applyAlignment="1">
      <alignment horizontal="left" vertical="center"/>
    </xf>
    <xf numFmtId="164" fontId="10" fillId="0" borderId="4" xfId="8" applyNumberFormat="1" applyFont="1" applyBorder="1" applyAlignment="1">
      <alignment horizontal="left" vertical="center"/>
    </xf>
    <xf numFmtId="164" fontId="10" fillId="0" borderId="5" xfId="8" applyNumberFormat="1" applyFont="1" applyBorder="1" applyAlignment="1">
      <alignment horizontal="center" vertical="center"/>
    </xf>
    <xf numFmtId="164" fontId="10" fillId="0" borderId="6" xfId="8" applyNumberFormat="1" applyFont="1" applyBorder="1" applyAlignment="1">
      <alignment horizontal="center" vertical="center"/>
    </xf>
    <xf numFmtId="0" fontId="10" fillId="0" borderId="3" xfId="8" applyFont="1" applyBorder="1" applyAlignment="1">
      <alignment horizontal="right" vertical="center"/>
    </xf>
    <xf numFmtId="0" fontId="10" fillId="0" borderId="4" xfId="8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/>
    </xf>
    <xf numFmtId="0" fontId="10" fillId="0" borderId="6" xfId="8" applyFont="1" applyBorder="1" applyAlignment="1">
      <alignment horizontal="left" vertical="center"/>
    </xf>
    <xf numFmtId="41" fontId="10" fillId="0" borderId="6" xfId="8" applyNumberFormat="1" applyFont="1" applyBorder="1" applyAlignment="1">
      <alignment horizontal="center" vertical="center"/>
    </xf>
    <xf numFmtId="167" fontId="10" fillId="4" borderId="7" xfId="8" applyNumberFormat="1" applyFont="1" applyFill="1" applyBorder="1" applyAlignment="1">
      <alignment horizontal="left" vertical="center"/>
    </xf>
    <xf numFmtId="167" fontId="10" fillId="4" borderId="9" xfId="8" applyNumberFormat="1" applyFont="1" applyFill="1" applyBorder="1" applyAlignment="1">
      <alignment horizontal="left" vertical="center"/>
    </xf>
    <xf numFmtId="167" fontId="10" fillId="0" borderId="7" xfId="8" applyNumberFormat="1" applyFont="1" applyBorder="1" applyAlignment="1">
      <alignment horizontal="left" vertical="center"/>
    </xf>
    <xf numFmtId="167" fontId="10" fillId="0" borderId="9" xfId="8" applyNumberFormat="1" applyFont="1" applyBorder="1" applyAlignment="1">
      <alignment horizontal="center" vertical="center"/>
    </xf>
    <xf numFmtId="167" fontId="10" fillId="0" borderId="10" xfId="8" applyNumberFormat="1" applyFont="1" applyBorder="1" applyAlignment="1">
      <alignment horizontal="center" vertical="center"/>
    </xf>
    <xf numFmtId="0" fontId="10" fillId="0" borderId="12" xfId="8" applyFont="1" applyBorder="1" applyAlignment="1">
      <alignment horizontal="left" vertical="center"/>
    </xf>
    <xf numFmtId="0" fontId="10" fillId="0" borderId="13" xfId="8" applyFont="1" applyBorder="1" applyAlignment="1">
      <alignment horizontal="left" vertical="center"/>
    </xf>
    <xf numFmtId="41" fontId="10" fillId="0" borderId="13" xfId="8" applyNumberFormat="1" applyFont="1" applyBorder="1" applyAlignment="1">
      <alignment horizontal="center" vertical="center"/>
    </xf>
    <xf numFmtId="167" fontId="10" fillId="0" borderId="12" xfId="8" applyNumberFormat="1" applyFont="1" applyBorder="1" applyAlignment="1">
      <alignment horizontal="left" vertical="center"/>
    </xf>
    <xf numFmtId="167" fontId="10" fillId="0" borderId="1" xfId="8" applyNumberFormat="1" applyFont="1" applyAlignment="1">
      <alignment horizontal="center" vertical="center"/>
    </xf>
    <xf numFmtId="167" fontId="10" fillId="0" borderId="13" xfId="8" applyNumberFormat="1" applyFont="1" applyBorder="1" applyAlignment="1">
      <alignment horizontal="center" vertical="center"/>
    </xf>
    <xf numFmtId="0" fontId="14" fillId="0" borderId="1" xfId="8" applyFont="1" applyAlignment="1">
      <alignment horizontal="left" vertical="center"/>
    </xf>
    <xf numFmtId="41" fontId="14" fillId="0" borderId="11" xfId="8" applyNumberFormat="1" applyFont="1" applyBorder="1" applyAlignment="1">
      <alignment horizontal="center" vertical="center"/>
    </xf>
    <xf numFmtId="169" fontId="10" fillId="4" borderId="1" xfId="8" applyNumberFormat="1" applyFont="1" applyFill="1" applyAlignment="1">
      <alignment horizontal="center" vertical="center"/>
    </xf>
    <xf numFmtId="169" fontId="10" fillId="0" borderId="1" xfId="8" applyNumberFormat="1" applyFont="1" applyAlignment="1">
      <alignment horizontal="left" vertical="center"/>
    </xf>
    <xf numFmtId="169" fontId="10" fillId="0" borderId="13" xfId="8" applyNumberFormat="1" applyFont="1" applyBorder="1" applyAlignment="1">
      <alignment horizontal="left" vertical="center"/>
    </xf>
    <xf numFmtId="169" fontId="10" fillId="4" borderId="13" xfId="8" applyNumberFormat="1" applyFont="1" applyFill="1" applyBorder="1" applyAlignment="1">
      <alignment horizontal="center" vertical="center"/>
    </xf>
    <xf numFmtId="167" fontId="10" fillId="0" borderId="15" xfId="8" applyNumberFormat="1" applyFont="1" applyBorder="1" applyAlignment="1">
      <alignment horizontal="left" vertical="center"/>
    </xf>
    <xf numFmtId="167" fontId="10" fillId="0" borderId="16" xfId="8" applyNumberFormat="1" applyFont="1" applyBorder="1" applyAlignment="1">
      <alignment horizontal="center" vertical="center"/>
    </xf>
    <xf numFmtId="167" fontId="10" fillId="0" borderId="17" xfId="8" applyNumberFormat="1" applyFont="1" applyBorder="1" applyAlignment="1">
      <alignment horizontal="center" vertical="center"/>
    </xf>
    <xf numFmtId="169" fontId="14" fillId="0" borderId="16" xfId="8" applyNumberFormat="1" applyFont="1" applyBorder="1" applyAlignment="1">
      <alignment horizontal="center" vertical="center"/>
    </xf>
    <xf numFmtId="169" fontId="14" fillId="0" borderId="17" xfId="8" applyNumberFormat="1" applyFont="1" applyBorder="1" applyAlignment="1">
      <alignment horizontal="center" vertical="center"/>
    </xf>
    <xf numFmtId="169" fontId="10" fillId="0" borderId="13" xfId="8" applyNumberFormat="1" applyFont="1" applyBorder="1" applyAlignment="1">
      <alignment horizontal="center" vertical="center"/>
    </xf>
    <xf numFmtId="168" fontId="10" fillId="0" borderId="15" xfId="8" applyNumberFormat="1" applyFont="1" applyBorder="1" applyAlignment="1">
      <alignment horizontal="left" vertical="center"/>
    </xf>
    <xf numFmtId="168" fontId="10" fillId="0" borderId="16" xfId="8" applyNumberFormat="1" applyFont="1" applyBorder="1" applyAlignment="1">
      <alignment horizontal="center" vertical="center"/>
    </xf>
    <xf numFmtId="168" fontId="10" fillId="0" borderId="17" xfId="8" applyNumberFormat="1" applyFont="1" applyBorder="1" applyAlignment="1">
      <alignment horizontal="center" vertical="center"/>
    </xf>
    <xf numFmtId="0" fontId="10" fillId="0" borderId="14" xfId="8" applyFont="1" applyBorder="1" applyAlignment="1">
      <alignment horizontal="left" vertical="center"/>
    </xf>
    <xf numFmtId="0" fontId="10" fillId="0" borderId="15" xfId="8" applyFont="1" applyBorder="1" applyAlignment="1">
      <alignment horizontal="left" vertical="center"/>
    </xf>
    <xf numFmtId="0" fontId="9" fillId="0" borderId="1" xfId="1" applyFont="1" applyAlignment="1">
      <alignment horizontal="left" vertical="center"/>
    </xf>
    <xf numFmtId="0" fontId="9" fillId="0" borderId="1" xfId="2" applyFont="1" applyAlignment="1">
      <alignment horizontal="center" vertical="center"/>
    </xf>
    <xf numFmtId="0" fontId="9" fillId="0" borderId="1" xfId="2" applyFont="1" applyAlignment="1">
      <alignment vertical="center"/>
    </xf>
    <xf numFmtId="167" fontId="10" fillId="0" borderId="1" xfId="8" applyNumberFormat="1" applyFont="1" applyAlignment="1">
      <alignment horizontal="left" vertical="center"/>
    </xf>
    <xf numFmtId="167" fontId="10" fillId="0" borderId="16" xfId="8" applyNumberFormat="1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" fontId="17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6" fontId="16" fillId="0" borderId="1" xfId="6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0" fontId="16" fillId="0" borderId="0" xfId="0" applyNumberFormat="1" applyFont="1" applyAlignment="1">
      <alignment horizontal="center" vertical="center"/>
    </xf>
    <xf numFmtId="0" fontId="1" fillId="0" borderId="0" xfId="0" applyFont="1"/>
    <xf numFmtId="170" fontId="16" fillId="0" borderId="2" xfId="0" applyNumberFormat="1" applyFont="1" applyBorder="1" applyAlignment="1">
      <alignment horizontal="center" vertical="center"/>
    </xf>
    <xf numFmtId="0" fontId="1" fillId="0" borderId="26" xfId="10" applyFont="1" applyBorder="1" applyAlignment="1">
      <alignment vertical="center"/>
    </xf>
    <xf numFmtId="0" fontId="1" fillId="0" borderId="3" xfId="11" applyFont="1" applyBorder="1" applyAlignment="1">
      <alignment horizontal="center" vertical="center"/>
    </xf>
    <xf numFmtId="170" fontId="16" fillId="0" borderId="27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70" fontId="21" fillId="0" borderId="27" xfId="0" applyNumberFormat="1" applyFont="1" applyBorder="1" applyAlignment="1">
      <alignment horizontal="center" vertical="center"/>
    </xf>
    <xf numFmtId="170" fontId="21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165" fontId="16" fillId="0" borderId="0" xfId="0" applyNumberFormat="1" applyFont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15" fontId="18" fillId="0" borderId="1" xfId="0" applyNumberFormat="1" applyFont="1" applyBorder="1" applyAlignment="1">
      <alignment horizontal="left" vertical="center"/>
    </xf>
    <xf numFmtId="15" fontId="18" fillId="0" borderId="1" xfId="1" applyNumberFormat="1" applyFont="1" applyAlignment="1">
      <alignment horizontal="left" vertical="center"/>
    </xf>
    <xf numFmtId="0" fontId="21" fillId="0" borderId="2" xfId="0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0" fontId="15" fillId="0" borderId="2" xfId="10" applyFont="1" applyBorder="1" applyAlignment="1">
      <alignment vertical="center"/>
    </xf>
    <xf numFmtId="0" fontId="15" fillId="0" borderId="2" xfId="1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49" fontId="15" fillId="0" borderId="2" xfId="11" applyNumberFormat="1" applyFont="1" applyBorder="1" applyAlignment="1">
      <alignment horizontal="center" vertical="center"/>
    </xf>
    <xf numFmtId="0" fontId="22" fillId="5" borderId="19" xfId="0" applyFont="1" applyFill="1" applyBorder="1" applyAlignment="1">
      <alignment vertical="center"/>
    </xf>
    <xf numFmtId="0" fontId="19" fillId="6" borderId="20" xfId="0" applyFont="1" applyFill="1" applyBorder="1" applyAlignment="1">
      <alignment horizontal="left" vertical="center"/>
    </xf>
    <xf numFmtId="15" fontId="22" fillId="5" borderId="20" xfId="0" applyNumberFormat="1" applyFont="1" applyFill="1" applyBorder="1" applyAlignment="1">
      <alignment horizontal="left" vertical="center"/>
    </xf>
    <xf numFmtId="15" fontId="22" fillId="5" borderId="21" xfId="0" applyNumberFormat="1" applyFont="1" applyFill="1" applyBorder="1" applyAlignment="1">
      <alignment horizontal="left" vertical="center"/>
    </xf>
    <xf numFmtId="0" fontId="22" fillId="6" borderId="22" xfId="1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left" vertical="center"/>
    </xf>
    <xf numFmtId="15" fontId="22" fillId="5" borderId="1" xfId="1" applyNumberFormat="1" applyFont="1" applyFill="1" applyAlignment="1">
      <alignment horizontal="left" vertical="center"/>
    </xf>
    <xf numFmtId="15" fontId="22" fillId="5" borderId="23" xfId="1" applyNumberFormat="1" applyFont="1" applyFill="1" applyBorder="1" applyAlignment="1">
      <alignment horizontal="left" vertical="center"/>
    </xf>
    <xf numFmtId="0" fontId="22" fillId="6" borderId="18" xfId="0" applyFont="1" applyFill="1" applyBorder="1" applyAlignment="1">
      <alignment vertical="center"/>
    </xf>
    <xf numFmtId="0" fontId="19" fillId="6" borderId="24" xfId="0" applyFont="1" applyFill="1" applyBorder="1" applyAlignment="1">
      <alignment horizontal="left" vertical="center"/>
    </xf>
    <xf numFmtId="15" fontId="22" fillId="5" borderId="24" xfId="0" applyNumberFormat="1" applyFont="1" applyFill="1" applyBorder="1" applyAlignment="1">
      <alignment horizontal="left" vertical="center"/>
    </xf>
    <xf numFmtId="15" fontId="22" fillId="5" borderId="25" xfId="0" applyNumberFormat="1" applyFont="1" applyFill="1" applyBorder="1" applyAlignment="1">
      <alignment horizontal="left" vertical="center"/>
    </xf>
    <xf numFmtId="15" fontId="22" fillId="0" borderId="1" xfId="1" applyNumberFormat="1" applyFont="1" applyAlignment="1">
      <alignment horizontal="left" vertical="center"/>
    </xf>
    <xf numFmtId="15" fontId="22" fillId="0" borderId="1" xfId="0" applyNumberFormat="1" applyFont="1" applyBorder="1" applyAlignment="1">
      <alignment horizontal="left" vertical="center"/>
    </xf>
    <xf numFmtId="20" fontId="1" fillId="0" borderId="3" xfId="0" applyNumberFormat="1" applyFont="1" applyBorder="1" applyAlignment="1">
      <alignment horizontal="center" vertical="center"/>
    </xf>
  </cellXfs>
  <cellStyles count="12">
    <cellStyle name="Accent4" xfId="9" builtinId="41"/>
    <cellStyle name="Accent4 2" xfId="3" xr:uid="{0882AE9A-C882-48D9-B087-5AE4FECE3BD6}"/>
    <cellStyle name="Good 2" xfId="7" xr:uid="{337CCA13-937F-406B-B310-6D758DDB6BFC}"/>
    <cellStyle name="Normal" xfId="0" builtinId="0"/>
    <cellStyle name="Normal 12" xfId="10" xr:uid="{40E0EC5A-3EB5-45BD-AC15-40399BFFEBF4}"/>
    <cellStyle name="Normal 2" xfId="2" xr:uid="{8E13FDFC-670A-4F08-9038-B0D642B9F769}"/>
    <cellStyle name="Normal 2 2" xfId="4" xr:uid="{2C1F9AE3-39A2-486E-83AC-CAD16268CFCD}"/>
    <cellStyle name="Normal 2 3" xfId="5" xr:uid="{1693D30C-CB6D-4DCC-9D2F-5976EB86F965}"/>
    <cellStyle name="Normal 3" xfId="1" xr:uid="{7BAB3111-9C81-4C0F-938A-101BDAB81475}"/>
    <cellStyle name="Normal 3 3" xfId="8" xr:uid="{89184D7F-F57A-4B0A-A8F4-A5F56B4AE0B6}"/>
    <cellStyle name="Normal 5" xfId="11" xr:uid="{1932ACCC-76EC-4B5E-B963-3006CCBC1993}"/>
    <cellStyle name="Percent" xfId="6" builtinId="5"/>
  </cellStyles>
  <dxfs count="0"/>
  <tableStyles count="1" defaultTableStyle="TableStyleMedium2" defaultPivotStyle="PivotStyleLight16">
    <tableStyle name="Invisible" pivot="0" table="0" count="0" xr9:uid="{0CCE4898-6ADD-4117-A971-26E59D1C8202}"/>
  </tableStyles>
  <colors>
    <mruColors>
      <color rgb="FFFEDD54"/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7373B-EB51-453E-92E9-4C5B8643E90E}">
  <sheetPr codeName="Sheet3"/>
  <dimension ref="A1:S20"/>
  <sheetViews>
    <sheetView showGridLines="0" zoomScale="75" zoomScaleNormal="75" workbookViewId="0">
      <pane xSplit="2" ySplit="20" topLeftCell="C21" activePane="bottomRight" state="frozen"/>
      <selection pane="topRight" activeCell="C1" sqref="C1"/>
      <selection pane="bottomLeft" activeCell="A22" sqref="A22"/>
      <selection pane="bottomRight" activeCell="F38" sqref="F38"/>
    </sheetView>
  </sheetViews>
  <sheetFormatPr defaultColWidth="9.109375" defaultRowHeight="14.4" x14ac:dyDescent="0.3"/>
  <cols>
    <col min="1" max="1" width="4" style="90" customWidth="1"/>
    <col min="2" max="2" width="21.88671875" style="2" bestFit="1" customWidth="1"/>
    <col min="3" max="3" width="22.109375" style="91" bestFit="1" customWidth="1"/>
    <col min="4" max="4" width="22.109375" style="92" bestFit="1" customWidth="1"/>
    <col min="5" max="8" width="17.109375" style="92" customWidth="1"/>
    <col min="9" max="9" width="13" style="2" customWidth="1"/>
    <col min="10" max="10" width="14.88671875" style="2" customWidth="1"/>
    <col min="11" max="12" width="14.88671875" style="92" customWidth="1"/>
    <col min="13" max="13" width="12.33203125" style="92" bestFit="1" customWidth="1"/>
    <col min="14" max="14" width="10.6640625" style="92" bestFit="1" customWidth="1"/>
    <col min="15" max="15" width="16.109375" style="92" bestFit="1" customWidth="1"/>
    <col min="16" max="18" width="13.109375" style="92" customWidth="1"/>
    <col min="19" max="19" width="12.6640625" style="92" bestFit="1" customWidth="1"/>
    <col min="20" max="16384" width="9.109375" style="1"/>
  </cols>
  <sheetData>
    <row r="1" spans="1:19" ht="18" customHeight="1" x14ac:dyDescent="0.3">
      <c r="A1" s="3"/>
      <c r="B1" s="3" t="s">
        <v>5</v>
      </c>
      <c r="C1" s="4">
        <v>247</v>
      </c>
      <c r="D1" s="5"/>
      <c r="E1" s="6"/>
      <c r="F1" s="6"/>
      <c r="G1" s="6"/>
      <c r="H1" s="6"/>
      <c r="I1" s="7"/>
      <c r="J1" s="7"/>
      <c r="K1" s="6"/>
      <c r="L1" s="6"/>
      <c r="M1" s="6"/>
      <c r="N1" s="6"/>
      <c r="O1" s="6"/>
      <c r="P1" s="6"/>
      <c r="Q1" s="6"/>
      <c r="R1" s="6"/>
      <c r="S1" s="6"/>
    </row>
    <row r="2" spans="1:19" ht="18" customHeight="1" x14ac:dyDescent="0.3">
      <c r="A2" s="3"/>
      <c r="B2" s="3" t="s">
        <v>0</v>
      </c>
      <c r="C2" s="4" t="s">
        <v>29</v>
      </c>
      <c r="D2" s="5"/>
      <c r="E2" s="6"/>
      <c r="F2" s="6"/>
      <c r="G2" s="6"/>
      <c r="H2" s="6"/>
      <c r="I2" s="7"/>
      <c r="J2" s="7"/>
      <c r="K2" s="6"/>
      <c r="L2" s="6"/>
      <c r="M2" s="6"/>
      <c r="N2" s="6"/>
      <c r="O2" s="6"/>
      <c r="P2" s="6"/>
      <c r="Q2" s="6"/>
      <c r="R2" s="6"/>
      <c r="S2" s="6"/>
    </row>
    <row r="3" spans="1:19" ht="18" customHeight="1" x14ac:dyDescent="0.3">
      <c r="A3" s="3"/>
      <c r="B3" s="3" t="s">
        <v>6</v>
      </c>
      <c r="C3" s="8" t="s">
        <v>155</v>
      </c>
      <c r="D3" s="5"/>
      <c r="E3" s="6"/>
      <c r="F3" s="9"/>
      <c r="G3" s="3"/>
      <c r="H3" s="3"/>
      <c r="I3" s="10"/>
      <c r="J3" s="11"/>
      <c r="K3" s="12"/>
      <c r="L3" s="12"/>
      <c r="M3" s="3"/>
      <c r="N3" s="3"/>
      <c r="O3" s="3"/>
      <c r="P3" s="3"/>
      <c r="Q3" s="3"/>
      <c r="R3" s="3"/>
      <c r="S3" s="3"/>
    </row>
    <row r="4" spans="1:19" ht="18" customHeight="1" x14ac:dyDescent="0.3">
      <c r="A4" s="3"/>
      <c r="B4" s="3" t="s">
        <v>1</v>
      </c>
      <c r="C4" s="4" t="s">
        <v>2</v>
      </c>
      <c r="D4" s="13"/>
      <c r="E4" s="3"/>
      <c r="F4" s="14"/>
      <c r="G4" s="3"/>
      <c r="H4" s="3"/>
      <c r="I4" s="10"/>
      <c r="J4" s="11"/>
      <c r="K4" s="12"/>
      <c r="L4" s="12"/>
      <c r="M4" s="3"/>
      <c r="N4" s="3"/>
      <c r="O4" s="3"/>
      <c r="P4" s="3"/>
      <c r="Q4" s="3"/>
      <c r="R4" s="3"/>
      <c r="S4" s="3"/>
    </row>
    <row r="5" spans="1:19" ht="18" customHeight="1" x14ac:dyDescent="0.3">
      <c r="A5" s="10"/>
      <c r="B5" s="3" t="s">
        <v>3</v>
      </c>
      <c r="C5" s="4" t="s">
        <v>28</v>
      </c>
      <c r="D5" s="13"/>
      <c r="E5" s="3"/>
      <c r="F5" s="15"/>
      <c r="G5" s="3"/>
      <c r="H5" s="3"/>
      <c r="I5" s="10"/>
      <c r="J5" s="11"/>
      <c r="K5" s="12"/>
      <c r="L5" s="12"/>
      <c r="M5" s="3"/>
      <c r="N5" s="3"/>
      <c r="O5" s="3"/>
      <c r="P5" s="3"/>
      <c r="Q5" s="3"/>
      <c r="R5" s="3"/>
      <c r="S5" s="3"/>
    </row>
    <row r="6" spans="1:19" ht="18" customHeight="1" x14ac:dyDescent="0.3">
      <c r="A6" s="3"/>
      <c r="B6" s="12" t="s">
        <v>27</v>
      </c>
      <c r="C6" s="50" t="s">
        <v>42</v>
      </c>
      <c r="D6" s="5"/>
      <c r="E6" s="3"/>
      <c r="F6" s="3"/>
      <c r="G6" s="3"/>
      <c r="H6" s="3"/>
      <c r="I6" s="10"/>
      <c r="J6" s="11"/>
      <c r="K6" s="12"/>
      <c r="L6" s="12"/>
      <c r="M6" s="3"/>
      <c r="N6" s="3"/>
      <c r="O6" s="3"/>
      <c r="P6" s="3"/>
      <c r="Q6" s="3"/>
      <c r="R6" s="3"/>
      <c r="S6" s="3"/>
    </row>
    <row r="7" spans="1:19" ht="51" customHeight="1" x14ac:dyDescent="0.3">
      <c r="A7" s="11"/>
      <c r="B7" s="16">
        <f>C1</f>
        <v>247</v>
      </c>
      <c r="C7" s="17" t="s">
        <v>153</v>
      </c>
      <c r="D7" s="18" t="s">
        <v>39</v>
      </c>
      <c r="E7" s="18" t="s">
        <v>40</v>
      </c>
      <c r="F7" s="18" t="s">
        <v>41</v>
      </c>
      <c r="G7" s="18" t="s">
        <v>154</v>
      </c>
      <c r="H7" s="19"/>
      <c r="I7" s="19"/>
      <c r="J7" s="20" t="s">
        <v>7</v>
      </c>
      <c r="K7" s="21" t="s">
        <v>8</v>
      </c>
      <c r="L7" s="22" t="s">
        <v>9</v>
      </c>
      <c r="M7" s="23" t="str">
        <f>$C$5</f>
        <v>12m</v>
      </c>
      <c r="N7" s="24" t="e">
        <f>SUM(L17:L19)-SUM(R17:R19)</f>
        <v>#REF!</v>
      </c>
      <c r="O7" s="25" t="s">
        <v>43</v>
      </c>
      <c r="P7" s="26"/>
      <c r="Q7" s="26"/>
      <c r="R7" s="26"/>
      <c r="S7" s="27"/>
    </row>
    <row r="8" spans="1:19" ht="18" customHeight="1" x14ac:dyDescent="0.3">
      <c r="A8" s="11"/>
      <c r="B8" s="16" t="str">
        <f>B7 &amp;" Kms"</f>
        <v>247 Kms</v>
      </c>
      <c r="C8" s="51">
        <v>0.2</v>
      </c>
      <c r="D8" s="52">
        <v>22.3</v>
      </c>
      <c r="E8" s="52">
        <v>24.39</v>
      </c>
      <c r="F8" s="52">
        <v>25.01</v>
      </c>
      <c r="G8" s="52">
        <v>0.2</v>
      </c>
      <c r="H8" s="53"/>
      <c r="I8" s="53"/>
      <c r="J8" s="54">
        <f t="shared" ref="J8:J19" ca="1" si="0">L8-K8</f>
        <v>49.400000000000006</v>
      </c>
      <c r="K8" s="55">
        <f ca="1">SUMIF(C7:I19,"*Pos*",C8:I8)</f>
        <v>22.7</v>
      </c>
      <c r="L8" s="56">
        <f t="shared" ref="L8:L19" si="1">SUM(C8:I8)</f>
        <v>72.100000000000009</v>
      </c>
      <c r="M8" s="57"/>
      <c r="N8" s="58"/>
      <c r="O8" s="58"/>
      <c r="P8" s="59"/>
      <c r="Q8" s="59"/>
      <c r="R8" s="60"/>
      <c r="S8" s="61"/>
    </row>
    <row r="9" spans="1:19" ht="18" customHeight="1" x14ac:dyDescent="0.3">
      <c r="A9" s="11"/>
      <c r="B9" s="28" t="s">
        <v>10</v>
      </c>
      <c r="C9" s="62">
        <v>2</v>
      </c>
      <c r="D9" s="63">
        <v>1</v>
      </c>
      <c r="E9" s="63">
        <v>2</v>
      </c>
      <c r="F9" s="63">
        <v>3</v>
      </c>
      <c r="G9" s="63">
        <v>3</v>
      </c>
      <c r="H9" s="63"/>
      <c r="I9" s="63">
        <v>0</v>
      </c>
      <c r="J9" s="64">
        <f t="shared" ca="1" si="0"/>
        <v>5</v>
      </c>
      <c r="K9" s="65">
        <f ca="1">SUMIF(C7:I19,"*Pos*",C9:I9)</f>
        <v>6</v>
      </c>
      <c r="L9" s="66">
        <f t="shared" si="1"/>
        <v>11</v>
      </c>
      <c r="M9" s="40"/>
      <c r="N9" s="67"/>
      <c r="O9" s="67"/>
      <c r="P9" s="11"/>
      <c r="Q9" s="11"/>
      <c r="R9" s="68"/>
      <c r="S9" s="69"/>
    </row>
    <row r="10" spans="1:19" ht="18" customHeight="1" x14ac:dyDescent="0.3">
      <c r="A10" s="11"/>
      <c r="B10" s="29" t="s">
        <v>11</v>
      </c>
      <c r="C10" s="70">
        <f>C9</f>
        <v>2</v>
      </c>
      <c r="D10" s="93">
        <f t="shared" ref="D10:D16" si="2">D9</f>
        <v>1</v>
      </c>
      <c r="E10" s="93">
        <f t="shared" ref="E10:E16" si="3">E9</f>
        <v>2</v>
      </c>
      <c r="F10" s="93">
        <f t="shared" ref="F10:F16" si="4">F9</f>
        <v>3</v>
      </c>
      <c r="G10" s="93">
        <f t="shared" ref="G10:G16" si="5">G9</f>
        <v>3</v>
      </c>
      <c r="H10" s="93">
        <f t="shared" ref="H10:H16" si="6">H9</f>
        <v>0</v>
      </c>
      <c r="I10" s="93">
        <f t="shared" ref="I10:I16" si="7">I9</f>
        <v>0</v>
      </c>
      <c r="J10" s="70">
        <f t="shared" ca="1" si="0"/>
        <v>5</v>
      </c>
      <c r="K10" s="71">
        <f ca="1">SUMIF(C7:I19,"*Pos*",C10:I10)</f>
        <v>6</v>
      </c>
      <c r="L10" s="72">
        <f t="shared" si="1"/>
        <v>11</v>
      </c>
      <c r="M10" s="40"/>
      <c r="N10" s="67"/>
      <c r="O10" s="67"/>
      <c r="P10" s="11"/>
      <c r="Q10" s="11"/>
      <c r="R10" s="68"/>
      <c r="S10" s="69"/>
    </row>
    <row r="11" spans="1:19" ht="18" customHeight="1" x14ac:dyDescent="0.3">
      <c r="A11" s="11"/>
      <c r="B11" s="29" t="s">
        <v>12</v>
      </c>
      <c r="C11" s="70">
        <f t="shared" ref="C11:C16" si="8">C10</f>
        <v>2</v>
      </c>
      <c r="D11" s="93">
        <f t="shared" si="2"/>
        <v>1</v>
      </c>
      <c r="E11" s="93">
        <f t="shared" si="3"/>
        <v>2</v>
      </c>
      <c r="F11" s="93">
        <f t="shared" si="4"/>
        <v>3</v>
      </c>
      <c r="G11" s="93">
        <f t="shared" si="5"/>
        <v>3</v>
      </c>
      <c r="H11" s="93">
        <f t="shared" si="6"/>
        <v>0</v>
      </c>
      <c r="I11" s="93">
        <f t="shared" si="7"/>
        <v>0</v>
      </c>
      <c r="J11" s="70">
        <f t="shared" ca="1" si="0"/>
        <v>5</v>
      </c>
      <c r="K11" s="71">
        <f ca="1">SUMIF(C7:I19,"*Pos*",C11:I11)</f>
        <v>6</v>
      </c>
      <c r="L11" s="72">
        <f t="shared" si="1"/>
        <v>11</v>
      </c>
      <c r="M11" s="40"/>
      <c r="N11" s="67"/>
      <c r="O11" s="67"/>
      <c r="P11" s="11"/>
      <c r="Q11" s="11"/>
      <c r="R11" s="68"/>
      <c r="S11" s="69"/>
    </row>
    <row r="12" spans="1:19" ht="18" customHeight="1" x14ac:dyDescent="0.3">
      <c r="A12" s="11"/>
      <c r="B12" s="29" t="s">
        <v>13</v>
      </c>
      <c r="C12" s="70">
        <f t="shared" si="8"/>
        <v>2</v>
      </c>
      <c r="D12" s="93">
        <f t="shared" si="2"/>
        <v>1</v>
      </c>
      <c r="E12" s="93">
        <f t="shared" si="3"/>
        <v>2</v>
      </c>
      <c r="F12" s="93">
        <f t="shared" si="4"/>
        <v>3</v>
      </c>
      <c r="G12" s="93">
        <f t="shared" si="5"/>
        <v>3</v>
      </c>
      <c r="H12" s="93">
        <f t="shared" si="6"/>
        <v>0</v>
      </c>
      <c r="I12" s="93">
        <f t="shared" si="7"/>
        <v>0</v>
      </c>
      <c r="J12" s="70">
        <f t="shared" ca="1" si="0"/>
        <v>5</v>
      </c>
      <c r="K12" s="71">
        <f ca="1">SUMIF(C7:I19,"*Pos*",C12:I12)</f>
        <v>6</v>
      </c>
      <c r="L12" s="72">
        <f t="shared" si="1"/>
        <v>11</v>
      </c>
      <c r="M12" s="40"/>
      <c r="N12" s="67"/>
      <c r="O12" s="30" t="s">
        <v>21</v>
      </c>
      <c r="P12" s="31"/>
      <c r="Q12" s="73"/>
      <c r="R12" s="68"/>
      <c r="S12" s="74" t="s">
        <v>23</v>
      </c>
    </row>
    <row r="13" spans="1:19" ht="18" customHeight="1" x14ac:dyDescent="0.3">
      <c r="A13" s="12"/>
      <c r="B13" s="29" t="s">
        <v>14</v>
      </c>
      <c r="C13" s="70">
        <f t="shared" si="8"/>
        <v>2</v>
      </c>
      <c r="D13" s="93">
        <f t="shared" si="2"/>
        <v>1</v>
      </c>
      <c r="E13" s="93">
        <f t="shared" si="3"/>
        <v>2</v>
      </c>
      <c r="F13" s="93">
        <f t="shared" si="4"/>
        <v>3</v>
      </c>
      <c r="G13" s="93">
        <f t="shared" si="5"/>
        <v>3</v>
      </c>
      <c r="H13" s="93">
        <f t="shared" si="6"/>
        <v>0</v>
      </c>
      <c r="I13" s="93">
        <f t="shared" si="7"/>
        <v>0</v>
      </c>
      <c r="J13" s="70">
        <f t="shared" ca="1" si="0"/>
        <v>5</v>
      </c>
      <c r="K13" s="71">
        <f ca="1">SUMIF(C7:I19,"*Pos*",C13:I13)</f>
        <v>6</v>
      </c>
      <c r="L13" s="72">
        <f t="shared" si="1"/>
        <v>11</v>
      </c>
      <c r="M13" s="40"/>
      <c r="N13" s="67"/>
      <c r="O13" s="32" t="s">
        <v>15</v>
      </c>
      <c r="P13" s="75">
        <v>5</v>
      </c>
      <c r="Q13" s="76"/>
      <c r="R13" s="77">
        <f ca="1">P13-J13</f>
        <v>0</v>
      </c>
      <c r="S13" s="78" t="e">
        <f>'247'!#REF!</f>
        <v>#REF!</v>
      </c>
    </row>
    <row r="14" spans="1:19" ht="18" customHeight="1" x14ac:dyDescent="0.3">
      <c r="A14" s="12"/>
      <c r="B14" s="29" t="s">
        <v>16</v>
      </c>
      <c r="C14" s="70">
        <f t="shared" si="8"/>
        <v>2</v>
      </c>
      <c r="D14" s="93">
        <f t="shared" si="2"/>
        <v>1</v>
      </c>
      <c r="E14" s="93">
        <f t="shared" si="3"/>
        <v>2</v>
      </c>
      <c r="F14" s="93">
        <f t="shared" si="4"/>
        <v>3</v>
      </c>
      <c r="G14" s="93">
        <f t="shared" si="5"/>
        <v>3</v>
      </c>
      <c r="H14" s="93">
        <f t="shared" si="6"/>
        <v>0</v>
      </c>
      <c r="I14" s="93">
        <f t="shared" si="7"/>
        <v>0</v>
      </c>
      <c r="J14" s="70">
        <f t="shared" ca="1" si="0"/>
        <v>5</v>
      </c>
      <c r="K14" s="71">
        <f ca="1">SUMIF(C7:I19,"*Pos*",C14:I14)</f>
        <v>6</v>
      </c>
      <c r="L14" s="72">
        <f t="shared" si="1"/>
        <v>11</v>
      </c>
      <c r="M14" s="40"/>
      <c r="N14" s="67"/>
      <c r="O14" s="32" t="s">
        <v>17</v>
      </c>
      <c r="P14" s="75">
        <f>P13</f>
        <v>5</v>
      </c>
      <c r="Q14" s="76"/>
      <c r="R14" s="77">
        <f ca="1">P14-J14</f>
        <v>0</v>
      </c>
      <c r="S14" s="78" t="e">
        <f>S13</f>
        <v>#REF!</v>
      </c>
    </row>
    <row r="15" spans="1:19" ht="18" customHeight="1" x14ac:dyDescent="0.3">
      <c r="A15" s="12"/>
      <c r="B15" s="29" t="s">
        <v>18</v>
      </c>
      <c r="C15" s="70">
        <f t="shared" si="8"/>
        <v>2</v>
      </c>
      <c r="D15" s="93">
        <f t="shared" si="2"/>
        <v>1</v>
      </c>
      <c r="E15" s="93">
        <f t="shared" si="3"/>
        <v>2</v>
      </c>
      <c r="F15" s="93">
        <f t="shared" si="4"/>
        <v>3</v>
      </c>
      <c r="G15" s="93">
        <f t="shared" si="5"/>
        <v>3</v>
      </c>
      <c r="H15" s="93">
        <f t="shared" si="6"/>
        <v>0</v>
      </c>
      <c r="I15" s="93">
        <f t="shared" si="7"/>
        <v>0</v>
      </c>
      <c r="J15" s="70">
        <f t="shared" ca="1" si="0"/>
        <v>5</v>
      </c>
      <c r="K15" s="71">
        <f ca="1">SUMIF(C7:I19,"*Pos*",C15:I15)</f>
        <v>6</v>
      </c>
      <c r="L15" s="72">
        <f t="shared" si="1"/>
        <v>11</v>
      </c>
      <c r="M15" s="40"/>
      <c r="N15" s="67"/>
      <c r="O15" s="32" t="s">
        <v>19</v>
      </c>
      <c r="P15" s="75">
        <f>P14</f>
        <v>5</v>
      </c>
      <c r="Q15" s="76"/>
      <c r="R15" s="77">
        <f ca="1">P15-J15</f>
        <v>0</v>
      </c>
      <c r="S15" s="78" t="e">
        <f>S14</f>
        <v>#REF!</v>
      </c>
    </row>
    <row r="16" spans="1:19" ht="18" customHeight="1" x14ac:dyDescent="0.3">
      <c r="A16" s="12"/>
      <c r="B16" s="33" t="s">
        <v>20</v>
      </c>
      <c r="C16" s="79">
        <f t="shared" si="8"/>
        <v>2</v>
      </c>
      <c r="D16" s="94">
        <f t="shared" si="2"/>
        <v>1</v>
      </c>
      <c r="E16" s="94">
        <f t="shared" si="3"/>
        <v>2</v>
      </c>
      <c r="F16" s="94">
        <f t="shared" si="4"/>
        <v>3</v>
      </c>
      <c r="G16" s="94">
        <f t="shared" si="5"/>
        <v>3</v>
      </c>
      <c r="H16" s="94">
        <f t="shared" si="6"/>
        <v>0</v>
      </c>
      <c r="I16" s="94">
        <f t="shared" si="7"/>
        <v>0</v>
      </c>
      <c r="J16" s="79">
        <f t="shared" ca="1" si="0"/>
        <v>5</v>
      </c>
      <c r="K16" s="80">
        <f ca="1">SUMIF(C7:I19,"*Pos*",C16:I16)</f>
        <v>6</v>
      </c>
      <c r="L16" s="81">
        <f t="shared" si="1"/>
        <v>11</v>
      </c>
      <c r="M16" s="40"/>
      <c r="N16" s="67"/>
      <c r="O16" s="34" t="s">
        <v>24</v>
      </c>
      <c r="P16" s="82" t="s">
        <v>25</v>
      </c>
      <c r="Q16" s="82" t="s">
        <v>26</v>
      </c>
      <c r="R16" s="83" t="s">
        <v>22</v>
      </c>
      <c r="S16" s="84"/>
    </row>
    <row r="17" spans="1:19" ht="18" customHeight="1" x14ac:dyDescent="0.3">
      <c r="A17" s="12"/>
      <c r="B17" s="35" t="str">
        <f>B7&amp;"KMS WKD"</f>
        <v>247KMS WKD</v>
      </c>
      <c r="C17" s="36">
        <f>C8*C9</f>
        <v>0.4</v>
      </c>
      <c r="D17" s="36">
        <f>D8*D9</f>
        <v>22.3</v>
      </c>
      <c r="E17" s="36">
        <f>E8*E9</f>
        <v>48.78</v>
      </c>
      <c r="F17" s="36">
        <f>F8*F9</f>
        <v>75.03</v>
      </c>
      <c r="G17" s="36">
        <f t="shared" ref="G17" si="9">G8*G9</f>
        <v>0.60000000000000009</v>
      </c>
      <c r="H17" s="36">
        <f t="shared" ref="H17:I17" si="10">H8*H9</f>
        <v>0</v>
      </c>
      <c r="I17" s="36">
        <f t="shared" si="10"/>
        <v>0</v>
      </c>
      <c r="J17" s="37">
        <f>L17-K17</f>
        <v>123.80999999999999</v>
      </c>
      <c r="K17" s="38">
        <f>SUMIF(C7:I7,"*Pos*",C17:I17)</f>
        <v>23.3</v>
      </c>
      <c r="L17" s="39">
        <f t="shared" si="1"/>
        <v>147.10999999999999</v>
      </c>
      <c r="M17" s="40"/>
      <c r="N17" s="32"/>
      <c r="O17" s="32" t="s">
        <v>15</v>
      </c>
      <c r="P17" s="41" t="e">
        <f>'247'!#REF!</f>
        <v>#REF!</v>
      </c>
      <c r="Q17" s="41" t="e">
        <f>'247'!#REF!</f>
        <v>#REF!</v>
      </c>
      <c r="R17" s="42" t="e">
        <f>P17+Q17</f>
        <v>#REF!</v>
      </c>
      <c r="S17" s="43"/>
    </row>
    <row r="18" spans="1:19" ht="18" customHeight="1" x14ac:dyDescent="0.3">
      <c r="A18" s="12"/>
      <c r="B18" s="35" t="str">
        <f>B7&amp;"KMS SAT"</f>
        <v>247KMS SAT</v>
      </c>
      <c r="C18" s="36">
        <f>C8*C14</f>
        <v>0.4</v>
      </c>
      <c r="D18" s="36">
        <f>D8*D14</f>
        <v>22.3</v>
      </c>
      <c r="E18" s="36">
        <f>E8*E14</f>
        <v>48.78</v>
      </c>
      <c r="F18" s="36">
        <f>F8*F14</f>
        <v>75.03</v>
      </c>
      <c r="G18" s="36">
        <f t="shared" ref="G18" si="11">G8*G14</f>
        <v>0.60000000000000009</v>
      </c>
      <c r="H18" s="36">
        <f t="shared" ref="H18:I18" si="12">H8*H14</f>
        <v>0</v>
      </c>
      <c r="I18" s="36">
        <f t="shared" si="12"/>
        <v>0</v>
      </c>
      <c r="J18" s="37">
        <f t="shared" ca="1" si="0"/>
        <v>123.80999999999999</v>
      </c>
      <c r="K18" s="38">
        <f ca="1">SUMIF(C7:I19,"*Pos*",C18:I18)</f>
        <v>23.3</v>
      </c>
      <c r="L18" s="39">
        <f t="shared" si="1"/>
        <v>147.10999999999999</v>
      </c>
      <c r="M18" s="40"/>
      <c r="N18" s="32"/>
      <c r="O18" s="32" t="s">
        <v>17</v>
      </c>
      <c r="P18" s="41" t="e">
        <f>P17</f>
        <v>#REF!</v>
      </c>
      <c r="Q18" s="41" t="e">
        <f>Q17</f>
        <v>#REF!</v>
      </c>
      <c r="R18" s="42" t="e">
        <f t="shared" ref="R18:R19" si="13">P18+Q18</f>
        <v>#REF!</v>
      </c>
      <c r="S18" s="44"/>
    </row>
    <row r="19" spans="1:19" ht="18" customHeight="1" x14ac:dyDescent="0.3">
      <c r="A19" s="12"/>
      <c r="B19" s="33" t="str">
        <f>B7&amp;"KMS SUN/PH"</f>
        <v>247KMS SUN/PH</v>
      </c>
      <c r="C19" s="45">
        <f>C8*C15</f>
        <v>0.4</v>
      </c>
      <c r="D19" s="45">
        <f>D8*D15</f>
        <v>22.3</v>
      </c>
      <c r="E19" s="45">
        <f t="shared" ref="E19:G19" si="14">E8*E15</f>
        <v>48.78</v>
      </c>
      <c r="F19" s="45">
        <f>F8*F15</f>
        <v>75.03</v>
      </c>
      <c r="G19" s="45">
        <f t="shared" si="14"/>
        <v>0.60000000000000009</v>
      </c>
      <c r="H19" s="45">
        <f t="shared" ref="H19:I19" si="15">H8*H15</f>
        <v>0</v>
      </c>
      <c r="I19" s="45">
        <f t="shared" si="15"/>
        <v>0</v>
      </c>
      <c r="J19" s="85">
        <f t="shared" ca="1" si="0"/>
        <v>123.80999999999999</v>
      </c>
      <c r="K19" s="86">
        <f ca="1">SUMIF(C7:I19,"*Pos*",C19:I19)</f>
        <v>23.3</v>
      </c>
      <c r="L19" s="87">
        <f t="shared" si="1"/>
        <v>147.10999999999999</v>
      </c>
      <c r="M19" s="88"/>
      <c r="N19" s="89"/>
      <c r="O19" s="46" t="s">
        <v>19</v>
      </c>
      <c r="P19" s="47" t="e">
        <f t="shared" ref="P19:Q19" si="16">P18</f>
        <v>#REF!</v>
      </c>
      <c r="Q19" s="47" t="e">
        <f t="shared" si="16"/>
        <v>#REF!</v>
      </c>
      <c r="R19" s="48" t="e">
        <f t="shared" si="13"/>
        <v>#REF!</v>
      </c>
      <c r="S19" s="49"/>
    </row>
    <row r="20" spans="1:19" ht="18" customHeight="1" x14ac:dyDescent="0.3">
      <c r="A20" s="12"/>
      <c r="B20" s="12"/>
      <c r="C20" s="12"/>
      <c r="D20" s="12"/>
      <c r="E20" s="12"/>
      <c r="F20" s="12"/>
      <c r="G20" s="12"/>
      <c r="H20" s="12"/>
      <c r="I20" s="11"/>
      <c r="J20" s="11"/>
      <c r="K20" s="12"/>
      <c r="L20" s="12"/>
      <c r="M20" s="12"/>
      <c r="N20" s="12"/>
      <c r="O20" s="12"/>
      <c r="P20" s="12"/>
      <c r="Q20" s="12"/>
      <c r="R20" s="12"/>
      <c r="S20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103"/>
  <sheetViews>
    <sheetView showGridLines="0" tabSelected="1" topLeftCell="A17" zoomScale="90" zoomScaleNormal="90" zoomScaleSheetLayoutView="75" workbookViewId="0">
      <pane xSplit="2" topLeftCell="C1" activePane="topRight" state="frozen"/>
      <selection activeCell="G1" sqref="G1:AD1048576"/>
      <selection pane="topRight" activeCell="I32" sqref="I32"/>
    </sheetView>
  </sheetViews>
  <sheetFormatPr defaultColWidth="14.44140625" defaultRowHeight="18" customHeight="1" outlineLevelRow="1" x14ac:dyDescent="0.3"/>
  <cols>
    <col min="1" max="1" width="2.5546875" style="99" customWidth="1"/>
    <col min="2" max="2" width="23.109375" style="99" customWidth="1"/>
    <col min="3" max="3" width="9.88671875" style="99" customWidth="1"/>
    <col min="4" max="4" width="12.88671875" style="99" customWidth="1"/>
    <col min="5" max="5" width="12.5546875" style="99" customWidth="1"/>
    <col min="6" max="6" width="11.44140625" style="99" customWidth="1"/>
    <col min="7" max="7" width="16.88671875" style="99" customWidth="1"/>
    <col min="8" max="8" width="17" style="99" customWidth="1"/>
    <col min="9" max="10" width="14.109375" style="99" bestFit="1" customWidth="1"/>
    <col min="11" max="11" width="13.44140625" style="99" bestFit="1" customWidth="1"/>
    <col min="12" max="12" width="6" style="99" bestFit="1" customWidth="1"/>
    <col min="13" max="16384" width="14.44140625" style="99"/>
  </cols>
  <sheetData>
    <row r="1" spans="1:12" ht="18" customHeight="1" thickBot="1" x14ac:dyDescent="0.35">
      <c r="A1" s="95"/>
      <c r="B1" s="96"/>
      <c r="C1" s="97"/>
      <c r="D1" s="97"/>
      <c r="E1" s="98"/>
      <c r="F1" s="98"/>
      <c r="G1" s="98"/>
      <c r="H1" s="98"/>
      <c r="I1" s="98"/>
      <c r="J1" s="98"/>
      <c r="K1" s="98"/>
      <c r="L1" s="95"/>
    </row>
    <row r="2" spans="1:12" ht="21.75" customHeight="1" x14ac:dyDescent="0.3">
      <c r="A2" s="100"/>
      <c r="B2" s="132" t="str">
        <f>Input!$B$1 &amp;"" &amp;Input!$C$1 &amp;": " &amp;Input!$C$2</f>
        <v>Route 247: Silwerstroomstrand - Atlantis</v>
      </c>
      <c r="C2" s="133"/>
      <c r="D2" s="133"/>
      <c r="E2" s="134"/>
      <c r="F2" s="135"/>
      <c r="G2" s="145"/>
      <c r="H2" s="145"/>
      <c r="I2" s="123"/>
      <c r="J2" s="123"/>
      <c r="K2" s="123"/>
      <c r="L2" s="100"/>
    </row>
    <row r="3" spans="1:12" ht="21.75" customHeight="1" x14ac:dyDescent="0.3">
      <c r="A3" s="101"/>
      <c r="B3" s="136" t="str">
        <f>Input!$B$3 &amp;" " &amp;TEXT(Input!$C$3,"dd mmm yyyy")</f>
        <v>Timetable effective 13 Dec 2025 to 4 Jan 2026</v>
      </c>
      <c r="C3" s="137"/>
      <c r="D3" s="137"/>
      <c r="E3" s="138"/>
      <c r="F3" s="139"/>
      <c r="G3" s="144"/>
      <c r="H3" s="144"/>
      <c r="I3" s="124"/>
      <c r="J3" s="124"/>
      <c r="K3" s="124"/>
      <c r="L3" s="101"/>
    </row>
    <row r="4" spans="1:12" ht="21.75" customHeight="1" thickBot="1" x14ac:dyDescent="0.35">
      <c r="A4" s="100"/>
      <c r="B4" s="140" t="s">
        <v>30</v>
      </c>
      <c r="C4" s="141"/>
      <c r="D4" s="141"/>
      <c r="E4" s="142"/>
      <c r="F4" s="143"/>
      <c r="G4" s="145"/>
      <c r="H4" s="145"/>
      <c r="I4" s="123"/>
      <c r="J4" s="123"/>
      <c r="K4" s="123"/>
      <c r="L4" s="100"/>
    </row>
    <row r="5" spans="1:12" ht="23.25" customHeight="1" x14ac:dyDescent="0.3">
      <c r="A5" s="95"/>
      <c r="L5" s="95"/>
    </row>
    <row r="6" spans="1:12" ht="23.25" customHeight="1" x14ac:dyDescent="0.3">
      <c r="B6" s="128" t="s">
        <v>44</v>
      </c>
      <c r="C6" s="129" t="s">
        <v>31</v>
      </c>
      <c r="D6" s="117" t="s">
        <v>58</v>
      </c>
      <c r="E6" s="117" t="s">
        <v>59</v>
      </c>
      <c r="H6" s="103"/>
    </row>
    <row r="7" spans="1:12" ht="21" customHeight="1" x14ac:dyDescent="0.3">
      <c r="A7" s="102"/>
      <c r="B7" s="112" t="s">
        <v>45</v>
      </c>
      <c r="C7" s="113" t="s">
        <v>31</v>
      </c>
      <c r="D7" s="114" t="s">
        <v>60</v>
      </c>
      <c r="E7" s="111" t="s">
        <v>61</v>
      </c>
      <c r="H7" s="104"/>
      <c r="I7" s="102"/>
    </row>
    <row r="8" spans="1:12" ht="22.2" customHeight="1" x14ac:dyDescent="0.3">
      <c r="A8" s="102"/>
      <c r="B8" s="112" t="s">
        <v>46</v>
      </c>
      <c r="C8" s="113" t="s">
        <v>31</v>
      </c>
      <c r="D8" s="114" t="s">
        <v>62</v>
      </c>
      <c r="E8" s="111" t="s">
        <v>63</v>
      </c>
      <c r="H8" s="104"/>
      <c r="I8" s="102"/>
    </row>
    <row r="9" spans="1:12" ht="18" customHeight="1" x14ac:dyDescent="0.3">
      <c r="A9" s="102"/>
      <c r="B9" s="112" t="s">
        <v>47</v>
      </c>
      <c r="C9" s="113" t="s">
        <v>31</v>
      </c>
      <c r="D9" s="114" t="s">
        <v>64</v>
      </c>
      <c r="E9" s="111" t="s">
        <v>65</v>
      </c>
      <c r="H9" s="104"/>
      <c r="I9" s="102"/>
    </row>
    <row r="10" spans="1:12" ht="18" customHeight="1" x14ac:dyDescent="0.3">
      <c r="A10" s="102"/>
      <c r="B10" s="112" t="s">
        <v>48</v>
      </c>
      <c r="C10" s="113" t="s">
        <v>31</v>
      </c>
      <c r="D10" s="114" t="s">
        <v>66</v>
      </c>
      <c r="E10" s="111" t="s">
        <v>67</v>
      </c>
      <c r="H10" s="95"/>
      <c r="I10" s="102"/>
    </row>
    <row r="11" spans="1:12" ht="18" customHeight="1" x14ac:dyDescent="0.3">
      <c r="A11" s="102"/>
      <c r="B11" s="112" t="s">
        <v>4</v>
      </c>
      <c r="C11" s="113" t="s">
        <v>31</v>
      </c>
      <c r="D11" s="116" t="s">
        <v>68</v>
      </c>
      <c r="E11" s="117" t="s">
        <v>69</v>
      </c>
      <c r="H11" s="102"/>
      <c r="I11" s="102"/>
    </row>
    <row r="12" spans="1:12" ht="18" customHeight="1" x14ac:dyDescent="0.3">
      <c r="A12" s="102"/>
      <c r="B12" s="112" t="s">
        <v>38</v>
      </c>
      <c r="C12" s="113" t="s">
        <v>31</v>
      </c>
      <c r="D12" s="114" t="s">
        <v>70</v>
      </c>
      <c r="E12" s="111" t="s">
        <v>71</v>
      </c>
      <c r="H12" s="102"/>
      <c r="I12" s="102"/>
    </row>
    <row r="13" spans="1:12" ht="18" customHeight="1" x14ac:dyDescent="0.3">
      <c r="A13" s="102"/>
      <c r="B13" s="112" t="s">
        <v>49</v>
      </c>
      <c r="C13" s="113" t="s">
        <v>31</v>
      </c>
      <c r="D13" s="114" t="s">
        <v>72</v>
      </c>
      <c r="E13" s="111" t="s">
        <v>73</v>
      </c>
      <c r="H13" s="102"/>
      <c r="I13" s="102"/>
    </row>
    <row r="14" spans="1:12" ht="18" customHeight="1" x14ac:dyDescent="0.3">
      <c r="A14" s="102"/>
      <c r="B14" s="112" t="s">
        <v>37</v>
      </c>
      <c r="C14" s="113" t="s">
        <v>31</v>
      </c>
      <c r="D14" s="114" t="s">
        <v>74</v>
      </c>
      <c r="E14" s="111" t="s">
        <v>75</v>
      </c>
      <c r="H14" s="106"/>
      <c r="I14" s="105"/>
    </row>
    <row r="15" spans="1:12" ht="18" customHeight="1" outlineLevel="1" x14ac:dyDescent="0.3">
      <c r="A15" s="106"/>
      <c r="B15" s="112" t="s">
        <v>36</v>
      </c>
      <c r="C15" s="113" t="s">
        <v>31</v>
      </c>
      <c r="D15" s="114" t="s">
        <v>76</v>
      </c>
      <c r="E15" s="111" t="s">
        <v>77</v>
      </c>
      <c r="H15" s="106"/>
      <c r="I15" s="107"/>
    </row>
    <row r="16" spans="1:12" ht="18" customHeight="1" outlineLevel="1" x14ac:dyDescent="0.3">
      <c r="A16" s="106"/>
      <c r="B16" s="112" t="s">
        <v>50</v>
      </c>
      <c r="C16" s="113" t="s">
        <v>31</v>
      </c>
      <c r="D16" s="114" t="s">
        <v>78</v>
      </c>
      <c r="E16" s="111" t="s">
        <v>79</v>
      </c>
      <c r="H16" s="106"/>
      <c r="I16" s="107"/>
    </row>
    <row r="17" spans="1:18" ht="18" customHeight="1" outlineLevel="1" x14ac:dyDescent="0.3">
      <c r="A17" s="106"/>
      <c r="B17" s="112" t="s">
        <v>51</v>
      </c>
      <c r="C17" s="113" t="s">
        <v>31</v>
      </c>
      <c r="D17" s="114" t="s">
        <v>80</v>
      </c>
      <c r="E17" s="111" t="s">
        <v>81</v>
      </c>
      <c r="H17" s="102"/>
      <c r="I17" s="107"/>
    </row>
    <row r="18" spans="1:18" ht="18" customHeight="1" outlineLevel="1" x14ac:dyDescent="0.3">
      <c r="A18" s="102"/>
      <c r="B18" s="112" t="s">
        <v>52</v>
      </c>
      <c r="C18" s="113" t="s">
        <v>31</v>
      </c>
      <c r="D18" s="114" t="s">
        <v>82</v>
      </c>
      <c r="E18" s="111" t="s">
        <v>83</v>
      </c>
      <c r="H18" s="102"/>
      <c r="I18" s="102"/>
    </row>
    <row r="19" spans="1:18" ht="18" customHeight="1" x14ac:dyDescent="0.3">
      <c r="A19" s="102"/>
      <c r="B19" s="112" t="s">
        <v>53</v>
      </c>
      <c r="C19" s="113" t="s">
        <v>31</v>
      </c>
      <c r="D19" s="114" t="s">
        <v>84</v>
      </c>
      <c r="E19" s="111" t="s">
        <v>85</v>
      </c>
      <c r="H19" s="102"/>
    </row>
    <row r="20" spans="1:18" ht="18" customHeight="1" x14ac:dyDescent="0.3">
      <c r="A20" s="102"/>
      <c r="B20" s="112" t="s">
        <v>54</v>
      </c>
      <c r="C20" s="113" t="s">
        <v>31</v>
      </c>
      <c r="D20" s="114" t="s">
        <v>86</v>
      </c>
      <c r="E20" s="111" t="s">
        <v>87</v>
      </c>
      <c r="H20" s="102"/>
    </row>
    <row r="21" spans="1:18" ht="18" customHeight="1" outlineLevel="1" x14ac:dyDescent="0.3">
      <c r="A21" s="102"/>
      <c r="B21" s="112" t="s">
        <v>55</v>
      </c>
      <c r="C21" s="113" t="s">
        <v>31</v>
      </c>
      <c r="D21" s="114" t="s">
        <v>88</v>
      </c>
      <c r="E21" s="111" t="s">
        <v>89</v>
      </c>
      <c r="H21" s="102"/>
    </row>
    <row r="22" spans="1:18" ht="18" customHeight="1" outlineLevel="1" collapsed="1" x14ac:dyDescent="0.3">
      <c r="A22" s="102"/>
      <c r="B22" s="112" t="s">
        <v>56</v>
      </c>
      <c r="C22" s="113" t="s">
        <v>31</v>
      </c>
      <c r="D22" s="114" t="s">
        <v>90</v>
      </c>
      <c r="E22" s="111" t="s">
        <v>91</v>
      </c>
      <c r="H22" s="102"/>
    </row>
    <row r="23" spans="1:18" ht="18" customHeight="1" x14ac:dyDescent="0.3">
      <c r="A23" s="102"/>
      <c r="B23" s="112" t="s">
        <v>32</v>
      </c>
      <c r="C23" s="113" t="s">
        <v>31</v>
      </c>
      <c r="D23" s="114" t="s">
        <v>92</v>
      </c>
      <c r="E23" s="111" t="s">
        <v>93</v>
      </c>
      <c r="H23" s="102"/>
    </row>
    <row r="24" spans="1:18" ht="18" customHeight="1" outlineLevel="1" x14ac:dyDescent="0.3">
      <c r="A24" s="102"/>
      <c r="B24" s="112" t="s">
        <v>33</v>
      </c>
      <c r="C24" s="113" t="s">
        <v>34</v>
      </c>
      <c r="D24" s="114" t="s">
        <v>94</v>
      </c>
      <c r="E24" s="111" t="s">
        <v>95</v>
      </c>
      <c r="H24" s="102"/>
    </row>
    <row r="25" spans="1:18" ht="18" customHeight="1" outlineLevel="1" x14ac:dyDescent="0.3">
      <c r="A25" s="102"/>
      <c r="B25" s="108"/>
      <c r="C25" s="95"/>
      <c r="D25" s="95"/>
      <c r="E25" s="95"/>
      <c r="F25" s="109"/>
      <c r="G25" s="109"/>
      <c r="H25" s="109"/>
      <c r="K25" s="102"/>
    </row>
    <row r="26" spans="1:18" ht="18" customHeight="1" x14ac:dyDescent="0.25">
      <c r="A26" s="102"/>
      <c r="B26" s="125" t="s">
        <v>33</v>
      </c>
      <c r="C26" s="126" t="s">
        <v>31</v>
      </c>
      <c r="D26" s="127" t="s">
        <v>94</v>
      </c>
      <c r="E26" s="130" t="s">
        <v>95</v>
      </c>
      <c r="F26" s="131" t="s">
        <v>152</v>
      </c>
      <c r="G26" s="110"/>
      <c r="H26" s="102"/>
    </row>
    <row r="27" spans="1:18" ht="18" customHeight="1" x14ac:dyDescent="0.25">
      <c r="A27" s="102"/>
      <c r="B27" s="120" t="s">
        <v>35</v>
      </c>
      <c r="C27" s="121" t="s">
        <v>31</v>
      </c>
      <c r="D27" s="122" t="s">
        <v>97</v>
      </c>
      <c r="E27" s="122" t="s">
        <v>98</v>
      </c>
      <c r="F27" s="122" t="s">
        <v>96</v>
      </c>
      <c r="G27" s="110"/>
      <c r="H27" s="102"/>
    </row>
    <row r="28" spans="1:18" ht="18" customHeight="1" x14ac:dyDescent="0.25">
      <c r="A28" s="102"/>
      <c r="B28" s="120" t="s">
        <v>56</v>
      </c>
      <c r="C28" s="121" t="s">
        <v>31</v>
      </c>
      <c r="D28" s="122" t="s">
        <v>100</v>
      </c>
      <c r="E28" s="122" t="s">
        <v>101</v>
      </c>
      <c r="F28" s="122" t="s">
        <v>99</v>
      </c>
      <c r="G28" s="110"/>
      <c r="H28" s="102"/>
    </row>
    <row r="29" spans="1:18" ht="18" customHeight="1" x14ac:dyDescent="0.25">
      <c r="A29" s="102"/>
      <c r="B29" s="120" t="s">
        <v>55</v>
      </c>
      <c r="C29" s="121" t="s">
        <v>31</v>
      </c>
      <c r="D29" s="122" t="s">
        <v>103</v>
      </c>
      <c r="E29" s="122" t="s">
        <v>104</v>
      </c>
      <c r="F29" s="122" t="s">
        <v>102</v>
      </c>
      <c r="G29" s="110"/>
      <c r="H29" s="95"/>
    </row>
    <row r="30" spans="1:18" ht="18" customHeight="1" x14ac:dyDescent="0.25">
      <c r="A30" s="95"/>
      <c r="B30" s="120" t="s">
        <v>57</v>
      </c>
      <c r="C30" s="121" t="s">
        <v>31</v>
      </c>
      <c r="D30" s="122" t="s">
        <v>106</v>
      </c>
      <c r="E30" s="122" t="s">
        <v>107</v>
      </c>
      <c r="F30" s="122" t="s">
        <v>105</v>
      </c>
      <c r="G30" s="110"/>
      <c r="H30" s="102"/>
      <c r="J30" s="110"/>
      <c r="K30" s="110"/>
      <c r="L30" s="110"/>
      <c r="M30" s="110"/>
      <c r="N30" s="110"/>
      <c r="O30" s="110"/>
      <c r="P30" s="110"/>
      <c r="Q30" s="110"/>
      <c r="R30" s="110"/>
    </row>
    <row r="31" spans="1:18" ht="18" customHeight="1" x14ac:dyDescent="0.25">
      <c r="A31" s="102"/>
      <c r="B31" s="120" t="s">
        <v>54</v>
      </c>
      <c r="C31" s="121" t="s">
        <v>31</v>
      </c>
      <c r="D31" s="122" t="s">
        <v>109</v>
      </c>
      <c r="E31" s="122" t="s">
        <v>110</v>
      </c>
      <c r="F31" s="122" t="s">
        <v>108</v>
      </c>
      <c r="G31" s="110"/>
      <c r="H31" s="102"/>
      <c r="J31" s="110"/>
      <c r="K31" s="110"/>
      <c r="L31" s="110"/>
      <c r="M31" s="110"/>
      <c r="N31" s="110"/>
      <c r="O31" s="110"/>
      <c r="P31" s="110"/>
      <c r="Q31" s="110"/>
      <c r="R31" s="110"/>
    </row>
    <row r="32" spans="1:18" ht="21" customHeight="1" x14ac:dyDescent="0.25">
      <c r="A32" s="102"/>
      <c r="B32" s="120" t="s">
        <v>53</v>
      </c>
      <c r="C32" s="121" t="s">
        <v>31</v>
      </c>
      <c r="D32" s="122" t="s">
        <v>112</v>
      </c>
      <c r="E32" s="122" t="s">
        <v>113</v>
      </c>
      <c r="F32" s="122" t="s">
        <v>111</v>
      </c>
      <c r="G32" s="110"/>
      <c r="H32" s="102"/>
      <c r="J32" s="110"/>
      <c r="K32" s="110"/>
      <c r="L32" s="110"/>
      <c r="M32" s="110"/>
      <c r="N32" s="110"/>
      <c r="O32" s="110"/>
      <c r="P32" s="110"/>
      <c r="Q32" s="110"/>
      <c r="R32" s="110"/>
    </row>
    <row r="33" spans="1:21" ht="18" customHeight="1" x14ac:dyDescent="0.25">
      <c r="A33" s="102"/>
      <c r="B33" s="120" t="s">
        <v>52</v>
      </c>
      <c r="C33" s="121" t="s">
        <v>31</v>
      </c>
      <c r="D33" s="122" t="s">
        <v>115</v>
      </c>
      <c r="E33" s="122" t="s">
        <v>116</v>
      </c>
      <c r="F33" s="122" t="s">
        <v>114</v>
      </c>
      <c r="G33" s="110"/>
      <c r="H33" s="102"/>
      <c r="J33" s="110"/>
      <c r="K33" s="110"/>
      <c r="L33" s="110"/>
      <c r="M33" s="110"/>
      <c r="N33" s="110"/>
      <c r="O33" s="110"/>
      <c r="P33" s="110"/>
      <c r="Q33" s="110"/>
      <c r="R33" s="110"/>
    </row>
    <row r="34" spans="1:21" ht="18" customHeight="1" x14ac:dyDescent="0.25">
      <c r="A34" s="102"/>
      <c r="B34" s="120" t="s">
        <v>51</v>
      </c>
      <c r="C34" s="121" t="s">
        <v>31</v>
      </c>
      <c r="D34" s="122" t="s">
        <v>118</v>
      </c>
      <c r="E34" s="122" t="s">
        <v>119</v>
      </c>
      <c r="F34" s="122" t="s">
        <v>117</v>
      </c>
      <c r="G34" s="110"/>
      <c r="H34" s="102"/>
      <c r="J34" s="110"/>
      <c r="K34" s="110"/>
      <c r="L34" s="110"/>
      <c r="M34" s="110"/>
      <c r="N34" s="110"/>
      <c r="O34" s="110"/>
      <c r="P34" s="110"/>
      <c r="Q34" s="110"/>
      <c r="R34" s="110"/>
    </row>
    <row r="35" spans="1:21" ht="18" customHeight="1" x14ac:dyDescent="0.25">
      <c r="A35" s="102"/>
      <c r="B35" s="120" t="s">
        <v>50</v>
      </c>
      <c r="C35" s="121" t="s">
        <v>31</v>
      </c>
      <c r="D35" s="122" t="s">
        <v>121</v>
      </c>
      <c r="E35" s="122" t="s">
        <v>122</v>
      </c>
      <c r="F35" s="122" t="s">
        <v>120</v>
      </c>
      <c r="G35" s="110"/>
      <c r="H35" s="102"/>
      <c r="J35" s="110"/>
      <c r="K35" s="110"/>
      <c r="L35" s="110"/>
      <c r="M35" s="110"/>
      <c r="N35" s="110"/>
      <c r="O35" s="110"/>
      <c r="P35" s="110"/>
      <c r="Q35" s="110"/>
      <c r="R35" s="110"/>
    </row>
    <row r="36" spans="1:21" ht="18" customHeight="1" x14ac:dyDescent="0.25">
      <c r="A36" s="102"/>
      <c r="B36" s="120" t="s">
        <v>36</v>
      </c>
      <c r="C36" s="121" t="s">
        <v>31</v>
      </c>
      <c r="D36" s="122" t="s">
        <v>124</v>
      </c>
      <c r="E36" s="122" t="s">
        <v>125</v>
      </c>
      <c r="F36" s="122" t="s">
        <v>123</v>
      </c>
      <c r="G36" s="110"/>
      <c r="H36" s="102"/>
      <c r="J36" s="110"/>
      <c r="K36" s="110"/>
      <c r="L36" s="110"/>
      <c r="M36" s="110"/>
      <c r="N36" s="110"/>
      <c r="O36" s="110"/>
      <c r="P36" s="110"/>
      <c r="Q36" s="110"/>
      <c r="R36" s="110"/>
    </row>
    <row r="37" spans="1:21" ht="18" customHeight="1" x14ac:dyDescent="0.25">
      <c r="A37" s="102"/>
      <c r="B37" s="120" t="s">
        <v>37</v>
      </c>
      <c r="C37" s="121" t="s">
        <v>31</v>
      </c>
      <c r="D37" s="122" t="s">
        <v>127</v>
      </c>
      <c r="E37" s="122" t="s">
        <v>128</v>
      </c>
      <c r="F37" s="122" t="s">
        <v>126</v>
      </c>
      <c r="G37" s="110"/>
      <c r="H37" s="102"/>
      <c r="J37" s="110"/>
      <c r="K37" s="110"/>
      <c r="L37" s="110"/>
      <c r="M37" s="110"/>
      <c r="N37" s="110"/>
      <c r="O37" s="110"/>
      <c r="P37" s="110"/>
      <c r="Q37" s="110"/>
      <c r="R37" s="110"/>
    </row>
    <row r="38" spans="1:21" ht="18" customHeight="1" x14ac:dyDescent="0.25">
      <c r="A38" s="102"/>
      <c r="B38" s="120" t="s">
        <v>49</v>
      </c>
      <c r="C38" s="121" t="s">
        <v>31</v>
      </c>
      <c r="D38" s="122" t="s">
        <v>130</v>
      </c>
      <c r="E38" s="122" t="s">
        <v>131</v>
      </c>
      <c r="F38" s="122" t="s">
        <v>129</v>
      </c>
      <c r="G38" s="110"/>
      <c r="H38" s="115"/>
      <c r="J38" s="110"/>
      <c r="K38" s="110"/>
      <c r="L38" s="110"/>
      <c r="M38" s="110"/>
      <c r="N38" s="110"/>
      <c r="O38" s="110"/>
      <c r="P38" s="110"/>
      <c r="Q38" s="110"/>
      <c r="R38" s="110"/>
    </row>
    <row r="39" spans="1:21" ht="18" customHeight="1" x14ac:dyDescent="0.25">
      <c r="A39" s="115"/>
      <c r="B39" s="120" t="s">
        <v>38</v>
      </c>
      <c r="C39" s="121" t="s">
        <v>31</v>
      </c>
      <c r="D39" s="122" t="s">
        <v>133</v>
      </c>
      <c r="E39" s="122" t="s">
        <v>134</v>
      </c>
      <c r="F39" s="122" t="s">
        <v>132</v>
      </c>
      <c r="G39" s="110"/>
      <c r="H39" s="95"/>
      <c r="J39" s="110"/>
      <c r="K39" s="110"/>
      <c r="L39" s="110"/>
      <c r="M39" s="110"/>
      <c r="N39" s="110"/>
      <c r="O39" s="110"/>
      <c r="P39" s="110"/>
      <c r="Q39" s="110"/>
      <c r="R39" s="110"/>
    </row>
    <row r="40" spans="1:21" ht="18" customHeight="1" x14ac:dyDescent="0.25">
      <c r="A40" s="95"/>
      <c r="B40" s="120" t="s">
        <v>4</v>
      </c>
      <c r="C40" s="121" t="s">
        <v>31</v>
      </c>
      <c r="D40" s="122" t="s">
        <v>136</v>
      </c>
      <c r="E40" s="122" t="s">
        <v>137</v>
      </c>
      <c r="F40" s="122" t="s">
        <v>135</v>
      </c>
      <c r="G40" s="110"/>
      <c r="H40" s="118"/>
      <c r="J40" s="110"/>
      <c r="K40" s="110"/>
      <c r="L40" s="110"/>
      <c r="M40" s="110"/>
      <c r="N40" s="110"/>
      <c r="O40" s="110"/>
      <c r="P40" s="110"/>
      <c r="Q40" s="110"/>
      <c r="R40" s="110"/>
    </row>
    <row r="41" spans="1:21" ht="18" customHeight="1" x14ac:dyDescent="0.25">
      <c r="A41" s="118"/>
      <c r="B41" s="120" t="s">
        <v>48</v>
      </c>
      <c r="C41" s="121" t="s">
        <v>31</v>
      </c>
      <c r="D41" s="122" t="s">
        <v>139</v>
      </c>
      <c r="E41" s="122" t="s">
        <v>140</v>
      </c>
      <c r="F41" s="122" t="s">
        <v>138</v>
      </c>
      <c r="G41" s="110"/>
      <c r="H41" s="118"/>
      <c r="J41" s="110"/>
      <c r="K41" s="110"/>
      <c r="L41" s="110"/>
      <c r="M41" s="110"/>
      <c r="N41" s="110"/>
      <c r="O41" s="110"/>
      <c r="P41" s="110"/>
      <c r="Q41" s="110"/>
      <c r="R41" s="110"/>
    </row>
    <row r="42" spans="1:21" ht="18" customHeight="1" x14ac:dyDescent="0.25">
      <c r="A42" s="118"/>
      <c r="B42" s="120" t="s">
        <v>47</v>
      </c>
      <c r="C42" s="121" t="s">
        <v>31</v>
      </c>
      <c r="D42" s="122" t="s">
        <v>142</v>
      </c>
      <c r="E42" s="122" t="s">
        <v>143</v>
      </c>
      <c r="F42" s="122" t="s">
        <v>141</v>
      </c>
      <c r="G42" s="110"/>
      <c r="H42" s="102"/>
      <c r="J42" s="110"/>
      <c r="K42" s="110"/>
      <c r="L42" s="110"/>
      <c r="M42" s="110"/>
      <c r="N42" s="110"/>
      <c r="O42" s="110"/>
      <c r="P42" s="110"/>
      <c r="Q42" s="110"/>
      <c r="R42" s="110"/>
    </row>
    <row r="43" spans="1:21" ht="18" customHeight="1" x14ac:dyDescent="0.25">
      <c r="A43" s="102"/>
      <c r="B43" s="120" t="s">
        <v>46</v>
      </c>
      <c r="C43" s="121" t="s">
        <v>31</v>
      </c>
      <c r="D43" s="122" t="s">
        <v>145</v>
      </c>
      <c r="E43" s="122" t="s">
        <v>146</v>
      </c>
      <c r="F43" s="122" t="s">
        <v>144</v>
      </c>
      <c r="G43" s="110"/>
      <c r="H43" s="102"/>
      <c r="J43" s="110"/>
      <c r="K43" s="110"/>
      <c r="L43" s="110"/>
      <c r="M43" s="110"/>
      <c r="N43" s="110"/>
      <c r="O43" s="110"/>
      <c r="P43" s="110"/>
      <c r="Q43" s="110"/>
      <c r="R43" s="110"/>
    </row>
    <row r="44" spans="1:21" ht="18" customHeight="1" x14ac:dyDescent="0.25">
      <c r="A44" s="102"/>
      <c r="B44" s="120" t="s">
        <v>45</v>
      </c>
      <c r="C44" s="121" t="s">
        <v>31</v>
      </c>
      <c r="D44" s="122" t="s">
        <v>148</v>
      </c>
      <c r="E44" s="122" t="s">
        <v>149</v>
      </c>
      <c r="F44" s="122" t="s">
        <v>147</v>
      </c>
      <c r="G44" s="110"/>
      <c r="H44" s="102"/>
      <c r="J44" s="110"/>
      <c r="K44" s="110"/>
      <c r="L44" s="110"/>
      <c r="M44" s="110"/>
      <c r="N44" s="110"/>
      <c r="O44" s="110"/>
      <c r="P44" s="110"/>
      <c r="Q44" s="110"/>
      <c r="R44" s="110"/>
    </row>
    <row r="45" spans="1:21" ht="18" customHeight="1" x14ac:dyDescent="0.25">
      <c r="A45" s="102"/>
      <c r="B45" s="120" t="s">
        <v>44</v>
      </c>
      <c r="C45" s="121" t="s">
        <v>31</v>
      </c>
      <c r="D45" s="122" t="s">
        <v>150</v>
      </c>
      <c r="E45" s="122" t="s">
        <v>151</v>
      </c>
      <c r="F45" s="146">
        <v>0.77638888888888891</v>
      </c>
      <c r="G45" s="110"/>
      <c r="H45" s="102"/>
      <c r="J45" s="110"/>
      <c r="K45" s="110"/>
      <c r="L45" s="110"/>
      <c r="M45" s="110"/>
      <c r="N45" s="110"/>
      <c r="O45" s="110"/>
      <c r="P45" s="110"/>
      <c r="Q45" s="110"/>
      <c r="R45" s="110"/>
    </row>
    <row r="46" spans="1:21" ht="18" customHeight="1" x14ac:dyDescent="0.25">
      <c r="A46" s="102"/>
      <c r="I46" s="102"/>
      <c r="J46" s="110"/>
      <c r="K46" s="102"/>
      <c r="M46" s="110"/>
      <c r="N46" s="110"/>
      <c r="O46" s="110"/>
      <c r="P46" s="110"/>
      <c r="Q46" s="110"/>
      <c r="R46" s="110"/>
      <c r="S46" s="110"/>
      <c r="T46" s="110"/>
      <c r="U46" s="110"/>
    </row>
    <row r="47" spans="1:21" ht="18" customHeight="1" x14ac:dyDescent="0.25">
      <c r="A47" s="102"/>
      <c r="J47" s="110"/>
      <c r="K47" s="102"/>
      <c r="M47" s="110"/>
      <c r="N47" s="110"/>
      <c r="O47" s="110"/>
      <c r="P47" s="110"/>
      <c r="Q47" s="110"/>
      <c r="R47" s="110"/>
      <c r="S47" s="110"/>
      <c r="T47" s="110"/>
      <c r="U47" s="110"/>
    </row>
    <row r="48" spans="1:21" ht="18" customHeight="1" x14ac:dyDescent="0.25">
      <c r="A48" s="102"/>
      <c r="J48" s="110"/>
      <c r="K48" s="102"/>
      <c r="M48" s="110"/>
      <c r="N48" s="110"/>
      <c r="O48" s="110"/>
      <c r="P48" s="110"/>
      <c r="Q48" s="110"/>
      <c r="R48" s="110"/>
      <c r="S48" s="110"/>
      <c r="T48" s="110"/>
      <c r="U48" s="110"/>
    </row>
    <row r="49" spans="1:21" ht="18" customHeight="1" x14ac:dyDescent="0.25">
      <c r="A49" s="102"/>
      <c r="J49" s="110"/>
      <c r="K49" s="102"/>
      <c r="M49" s="110"/>
      <c r="N49" s="110"/>
      <c r="O49" s="110"/>
      <c r="P49" s="110"/>
      <c r="Q49" s="110"/>
      <c r="R49" s="110"/>
      <c r="S49" s="110"/>
      <c r="T49" s="110"/>
      <c r="U49" s="110"/>
    </row>
    <row r="50" spans="1:21" ht="18" customHeight="1" x14ac:dyDescent="0.25">
      <c r="A50" s="102"/>
      <c r="J50" s="110"/>
      <c r="K50" s="102"/>
      <c r="M50" s="110"/>
      <c r="N50" s="110"/>
      <c r="O50" s="110"/>
      <c r="P50" s="110"/>
      <c r="Q50" s="110"/>
      <c r="R50" s="110"/>
      <c r="S50" s="110"/>
      <c r="T50" s="110"/>
      <c r="U50" s="110"/>
    </row>
    <row r="51" spans="1:21" ht="18" customHeight="1" x14ac:dyDescent="0.25">
      <c r="A51" s="102"/>
      <c r="J51" s="110"/>
      <c r="K51" s="102"/>
      <c r="M51" s="110"/>
      <c r="N51" s="110"/>
      <c r="O51" s="110"/>
      <c r="P51" s="110"/>
      <c r="Q51" s="110"/>
      <c r="R51" s="110"/>
      <c r="S51" s="110"/>
      <c r="T51" s="110"/>
      <c r="U51" s="110"/>
    </row>
    <row r="52" spans="1:21" ht="18" customHeight="1" x14ac:dyDescent="0.25">
      <c r="A52" s="102"/>
      <c r="J52" s="110"/>
      <c r="K52" s="102"/>
      <c r="M52" s="110"/>
      <c r="N52" s="110"/>
      <c r="O52" s="110"/>
      <c r="P52" s="110"/>
      <c r="Q52" s="110"/>
      <c r="R52" s="110"/>
      <c r="S52" s="110"/>
      <c r="T52" s="110"/>
      <c r="U52" s="110"/>
    </row>
    <row r="53" spans="1:21" ht="18" customHeight="1" x14ac:dyDescent="0.25">
      <c r="A53" s="102"/>
      <c r="J53" s="110"/>
      <c r="K53" s="102"/>
    </row>
    <row r="54" spans="1:21" ht="18" customHeight="1" x14ac:dyDescent="0.25">
      <c r="A54" s="102"/>
      <c r="J54" s="110"/>
      <c r="K54" s="102"/>
    </row>
    <row r="55" spans="1:21" ht="18" customHeight="1" x14ac:dyDescent="0.25">
      <c r="A55" s="102"/>
      <c r="J55" s="110"/>
      <c r="K55" s="102"/>
    </row>
    <row r="56" spans="1:21" ht="18" customHeight="1" x14ac:dyDescent="0.25">
      <c r="A56" s="102"/>
      <c r="J56" s="110"/>
      <c r="K56" s="102"/>
    </row>
    <row r="57" spans="1:21" ht="18" customHeight="1" x14ac:dyDescent="0.25">
      <c r="A57" s="102"/>
      <c r="J57" s="110"/>
      <c r="K57" s="102"/>
    </row>
    <row r="58" spans="1:21" ht="18" customHeight="1" x14ac:dyDescent="0.25">
      <c r="A58" s="102"/>
      <c r="J58" s="110"/>
      <c r="K58" s="102"/>
    </row>
    <row r="59" spans="1:21" ht="18" customHeight="1" x14ac:dyDescent="0.3">
      <c r="A59" s="102"/>
      <c r="K59" s="102"/>
    </row>
    <row r="60" spans="1:21" ht="18" hidden="1" customHeight="1" outlineLevel="1" x14ac:dyDescent="0.3">
      <c r="A60" s="102"/>
      <c r="K60" s="102"/>
    </row>
    <row r="61" spans="1:21" ht="18" hidden="1" customHeight="1" outlineLevel="1" x14ac:dyDescent="0.3">
      <c r="A61" s="102"/>
      <c r="K61" s="102"/>
    </row>
    <row r="62" spans="1:21" ht="18" customHeight="1" collapsed="1" x14ac:dyDescent="0.3">
      <c r="A62" s="102"/>
      <c r="K62" s="102"/>
    </row>
    <row r="63" spans="1:21" ht="18" hidden="1" customHeight="1" outlineLevel="1" x14ac:dyDescent="0.3">
      <c r="A63" s="102"/>
      <c r="K63" s="95"/>
    </row>
    <row r="64" spans="1:21" ht="18" hidden="1" customHeight="1" outlineLevel="1" collapsed="1" x14ac:dyDescent="0.3">
      <c r="A64" s="95"/>
      <c r="K64" s="102"/>
    </row>
    <row r="65" spans="1:20" ht="18" customHeight="1" collapsed="1" x14ac:dyDescent="0.3">
      <c r="A65" s="102"/>
      <c r="K65" s="95"/>
    </row>
    <row r="66" spans="1:20" ht="18" customHeight="1" x14ac:dyDescent="0.3">
      <c r="A66" s="95"/>
      <c r="K66" s="109"/>
    </row>
    <row r="67" spans="1:20" ht="18" customHeight="1" x14ac:dyDescent="0.3">
      <c r="A67" s="109"/>
      <c r="K67" s="95"/>
    </row>
    <row r="68" spans="1:20" ht="18" customHeight="1" x14ac:dyDescent="0.25">
      <c r="A68" s="95"/>
      <c r="K68" s="110"/>
    </row>
    <row r="69" spans="1:20" ht="18" customHeight="1" x14ac:dyDescent="0.25">
      <c r="A69" s="95"/>
      <c r="K69" s="110"/>
      <c r="L69" s="110"/>
      <c r="M69" s="110"/>
    </row>
    <row r="70" spans="1:20" ht="18" customHeight="1" x14ac:dyDescent="0.25">
      <c r="A70" s="102"/>
      <c r="K70" s="110"/>
      <c r="L70" s="110"/>
      <c r="M70" s="110"/>
    </row>
    <row r="71" spans="1:20" ht="50.25" customHeight="1" x14ac:dyDescent="0.25">
      <c r="A71" s="102"/>
      <c r="K71" s="110"/>
      <c r="L71" s="110"/>
      <c r="M71" s="110"/>
    </row>
    <row r="72" spans="1:20" ht="18" customHeight="1" x14ac:dyDescent="0.25">
      <c r="A72" s="119"/>
      <c r="K72" s="110"/>
      <c r="L72" s="110"/>
      <c r="M72" s="110"/>
    </row>
    <row r="73" spans="1:20" ht="18" customHeight="1" x14ac:dyDescent="0.25">
      <c r="A73" s="119"/>
      <c r="K73" s="110"/>
      <c r="L73" s="110"/>
      <c r="M73" s="110"/>
      <c r="N73" s="110"/>
      <c r="O73" s="110"/>
      <c r="P73" s="110"/>
      <c r="Q73" s="110"/>
      <c r="R73" s="110"/>
      <c r="S73" s="110"/>
      <c r="T73" s="110"/>
    </row>
    <row r="74" spans="1:20" ht="18" customHeight="1" x14ac:dyDescent="0.25">
      <c r="A74" s="119"/>
      <c r="K74" s="110"/>
      <c r="L74" s="110"/>
      <c r="M74" s="110"/>
      <c r="N74" s="110"/>
      <c r="O74" s="110"/>
      <c r="P74" s="110"/>
      <c r="Q74" s="110"/>
      <c r="R74" s="110"/>
      <c r="S74" s="110"/>
      <c r="T74" s="110"/>
    </row>
    <row r="75" spans="1:20" ht="18" customHeight="1" x14ac:dyDescent="0.25">
      <c r="A75" s="119"/>
      <c r="K75" s="110"/>
      <c r="L75" s="110"/>
      <c r="M75" s="110"/>
      <c r="N75" s="110"/>
      <c r="O75" s="110"/>
      <c r="P75" s="110"/>
      <c r="Q75" s="110"/>
      <c r="R75" s="110"/>
      <c r="S75" s="110"/>
      <c r="T75" s="110"/>
    </row>
    <row r="76" spans="1:20" ht="18" customHeight="1" x14ac:dyDescent="0.25">
      <c r="A76" s="119"/>
      <c r="K76" s="110"/>
      <c r="L76" s="110"/>
      <c r="M76" s="110"/>
    </row>
    <row r="77" spans="1:20" ht="18" customHeight="1" x14ac:dyDescent="0.25">
      <c r="A77" s="119"/>
      <c r="K77" s="110"/>
      <c r="L77" s="110"/>
      <c r="M77" s="110"/>
    </row>
    <row r="78" spans="1:20" ht="18" customHeight="1" x14ac:dyDescent="0.25">
      <c r="A78" s="119"/>
      <c r="K78" s="110"/>
      <c r="L78" s="110"/>
      <c r="M78" s="110"/>
    </row>
    <row r="79" spans="1:20" ht="18" customHeight="1" x14ac:dyDescent="0.25">
      <c r="A79" s="119"/>
      <c r="K79" s="110"/>
      <c r="L79" s="110"/>
      <c r="M79" s="110"/>
    </row>
    <row r="80" spans="1:20" ht="18" customHeight="1" x14ac:dyDescent="0.25">
      <c r="A80" s="119"/>
      <c r="K80" s="110"/>
      <c r="L80" s="110"/>
      <c r="M80" s="110"/>
    </row>
    <row r="81" spans="1:13" ht="18" customHeight="1" x14ac:dyDescent="0.25">
      <c r="A81" s="119"/>
      <c r="K81" s="110"/>
      <c r="L81" s="110"/>
      <c r="M81" s="110"/>
    </row>
    <row r="82" spans="1:13" ht="18" customHeight="1" x14ac:dyDescent="0.25">
      <c r="A82" s="119"/>
      <c r="K82" s="110"/>
      <c r="L82" s="110"/>
      <c r="M82" s="110"/>
    </row>
    <row r="83" spans="1:13" ht="18" customHeight="1" x14ac:dyDescent="0.25">
      <c r="A83" s="119"/>
      <c r="K83" s="110"/>
      <c r="L83" s="110"/>
      <c r="M83" s="110"/>
    </row>
    <row r="84" spans="1:13" ht="18" customHeight="1" x14ac:dyDescent="0.25">
      <c r="A84" s="119"/>
      <c r="K84" s="110"/>
      <c r="L84" s="110"/>
      <c r="M84" s="110"/>
    </row>
    <row r="85" spans="1:13" ht="18" customHeight="1" x14ac:dyDescent="0.25">
      <c r="A85" s="119"/>
      <c r="K85" s="110"/>
      <c r="L85" s="110"/>
      <c r="M85" s="110"/>
    </row>
    <row r="86" spans="1:13" ht="18" customHeight="1" x14ac:dyDescent="0.25">
      <c r="A86" s="119"/>
      <c r="K86" s="110"/>
      <c r="L86" s="110"/>
      <c r="M86" s="110"/>
    </row>
    <row r="87" spans="1:13" ht="18" customHeight="1" x14ac:dyDescent="0.25">
      <c r="A87" s="119"/>
      <c r="K87" s="110"/>
      <c r="L87" s="110"/>
      <c r="M87" s="110"/>
    </row>
    <row r="88" spans="1:13" ht="18" customHeight="1" x14ac:dyDescent="0.25">
      <c r="A88" s="119"/>
      <c r="K88" s="110"/>
      <c r="L88" s="110"/>
      <c r="M88" s="110"/>
    </row>
    <row r="89" spans="1:13" ht="18" customHeight="1" x14ac:dyDescent="0.25">
      <c r="A89" s="119"/>
      <c r="K89" s="110"/>
      <c r="L89" s="110"/>
      <c r="M89" s="110"/>
    </row>
    <row r="90" spans="1:13" ht="18" customHeight="1" x14ac:dyDescent="0.25">
      <c r="A90" s="119"/>
      <c r="K90" s="110"/>
      <c r="L90" s="110"/>
      <c r="M90" s="110"/>
    </row>
    <row r="91" spans="1:13" ht="18" customHeight="1" x14ac:dyDescent="0.25">
      <c r="A91" s="119"/>
      <c r="K91" s="110"/>
      <c r="L91" s="110"/>
      <c r="M91" s="110"/>
    </row>
    <row r="92" spans="1:13" ht="18" customHeight="1" x14ac:dyDescent="0.25">
      <c r="A92" s="119"/>
      <c r="K92" s="110"/>
      <c r="L92" s="110"/>
      <c r="M92" s="110"/>
    </row>
    <row r="93" spans="1:13" ht="18" customHeight="1" x14ac:dyDescent="0.25">
      <c r="A93" s="119"/>
      <c r="K93" s="110"/>
      <c r="L93" s="110"/>
      <c r="M93" s="110"/>
    </row>
    <row r="94" spans="1:13" ht="18" customHeight="1" x14ac:dyDescent="0.25">
      <c r="A94" s="119"/>
      <c r="K94" s="110"/>
      <c r="L94" s="110"/>
      <c r="M94" s="110"/>
    </row>
    <row r="95" spans="1:13" ht="18" customHeight="1" x14ac:dyDescent="0.25">
      <c r="A95" s="119"/>
      <c r="K95" s="110"/>
      <c r="L95" s="110"/>
      <c r="M95" s="110"/>
    </row>
    <row r="96" spans="1:13" ht="18" customHeight="1" x14ac:dyDescent="0.25">
      <c r="A96" s="119"/>
      <c r="K96" s="110"/>
      <c r="L96" s="110"/>
      <c r="M96" s="110"/>
    </row>
    <row r="97" spans="1:13" ht="18" customHeight="1" x14ac:dyDescent="0.25">
      <c r="A97" s="119"/>
      <c r="K97" s="110"/>
      <c r="L97" s="110"/>
      <c r="M97" s="110"/>
    </row>
    <row r="98" spans="1:13" ht="18" customHeight="1" x14ac:dyDescent="0.25">
      <c r="K98" s="110"/>
      <c r="L98" s="110"/>
      <c r="M98" s="110"/>
    </row>
    <row r="99" spans="1:13" ht="18" customHeight="1" x14ac:dyDescent="0.25">
      <c r="K99" s="110"/>
      <c r="L99" s="110"/>
      <c r="M99" s="110"/>
    </row>
    <row r="100" spans="1:13" ht="18" customHeight="1" x14ac:dyDescent="0.25">
      <c r="K100" s="110"/>
      <c r="L100" s="110"/>
      <c r="M100" s="110"/>
    </row>
    <row r="101" spans="1:13" ht="18" customHeight="1" x14ac:dyDescent="0.25">
      <c r="K101" s="110"/>
      <c r="L101" s="110"/>
      <c r="M101" s="110"/>
    </row>
    <row r="102" spans="1:13" ht="18" customHeight="1" x14ac:dyDescent="0.25">
      <c r="K102" s="110"/>
      <c r="L102" s="110"/>
      <c r="M102" s="110"/>
    </row>
    <row r="103" spans="1:13" ht="18" customHeight="1" x14ac:dyDescent="0.25">
      <c r="L103" s="110"/>
      <c r="M103" s="110"/>
    </row>
  </sheetData>
  <pageMargins left="0.7" right="0.7" top="0.75" bottom="0.75" header="0" footer="0"/>
  <pageSetup paperSize="8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</vt:lpstr>
      <vt:lpstr>247</vt:lpstr>
      <vt:lpstr>'247'!Print_Area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247</dc:title>
  <dc:subject>TIMETABLE MASTER</dc:subject>
  <dc:creator>diva</dc:creator>
  <cp:keywords>TBRT</cp:keywords>
  <cp:lastModifiedBy>Lynne Arendse-Koyana</cp:lastModifiedBy>
  <dcterms:created xsi:type="dcterms:W3CDTF">2014-05-30T09:53:03Z</dcterms:created>
  <dcterms:modified xsi:type="dcterms:W3CDTF">2025-11-13T12:23:32Z</dcterms:modified>
  <cp:category>2025 12 13</cp:category>
</cp:coreProperties>
</file>